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inrad\Wettkampfwertung\"/>
    </mc:Choice>
  </mc:AlternateContent>
  <xr:revisionPtr revIDLastSave="0" documentId="13_ncr:1_{EB237FBD-B14F-428C-B830-AAD6F7C69D48}" xr6:coauthVersionLast="36" xr6:coauthVersionMax="36" xr10:uidLastSave="{00000000-0000-0000-0000-000000000000}"/>
  <workbookProtection workbookAlgorithmName="SHA-512" workbookHashValue="YDK66aJJReFO5G/u3H/EMAryhjGQ6+PShsuitueoLd6hmK9j3WO5HBRiTrOPkkSNsv/n5jrfcrIVcGoUHLocNw==" workbookSaltValue="YC3frYjZ64CyLfuI19imVg==" workbookSpinCount="100000" lockStructure="1"/>
  <bookViews>
    <workbookView xWindow="0" yWindow="0" windowWidth="3120" windowHeight="7605" activeTab="2" xr2:uid="{00000000-000D-0000-FFFF-FFFF00000000}"/>
  </bookViews>
  <sheets>
    <sheet name="allg. Daten" sheetId="1" r:id="rId1"/>
    <sheet name="Meldeformular" sheetId="2" r:id="rId2"/>
    <sheet name="Jury" sheetId="3" r:id="rId3"/>
    <sheet name="Einzelkür" sheetId="5" r:id="rId4"/>
    <sheet name="Paarkür" sheetId="6" r:id="rId5"/>
    <sheet name="Kleingruppen" sheetId="9" r:id="rId6"/>
    <sheet name="Großgruppen" sheetId="10" r:id="rId7"/>
    <sheet name="Zusammenfassung" sheetId="11" r:id="rId8"/>
    <sheet name="Komentare" sheetId="13" r:id="rId9"/>
    <sheet name="Erfassung" sheetId="12" state="hidden" r:id="rId10"/>
    <sheet name="Juryerf" sheetId="15" state="hidden" r:id="rId11"/>
  </sheets>
  <externalReferences>
    <externalReference r:id="rId12"/>
  </externalReferences>
  <definedNames>
    <definedName name="_xlnm.Print_Area" localSheetId="0">'allg. Daten'!$A$1:$D$42</definedName>
    <definedName name="_xlnm.Print_Area" localSheetId="3">Einzelkür!$A$1:$F$45</definedName>
    <definedName name="_xlnm.Print_Area" localSheetId="6">Großgruppen!$B$1:$N$56</definedName>
    <definedName name="_xlnm.Print_Area" localSheetId="2">Jury!$A$1:$S$33</definedName>
    <definedName name="_xlnm.Print_Area" localSheetId="5">Kleingruppen!$B$1:$N$52</definedName>
    <definedName name="_xlnm.Print_Area" localSheetId="8">Komentare!$A$1:$O$33</definedName>
    <definedName name="_xlnm.Print_Area" localSheetId="1">Meldeformular!$A$1:$AP$75</definedName>
    <definedName name="_xlnm.Print_Area" localSheetId="4">Paarkür!$B$1:$N$64</definedName>
    <definedName name="_xlnm.Print_Area" localSheetId="7">Zusammenfassung!$A$1:$J$24</definedName>
    <definedName name="Jury_Auswahl">[1]intern!$A$2:$A$5</definedName>
    <definedName name="Namen">Meldeformular!$B$10:$B$107</definedName>
    <definedName name="Namen2">Meldeformular!$B$9:$C$27</definedName>
    <definedName name="Teilnehmer" localSheetId="5">Meldeformular!#REF!</definedName>
    <definedName name="Teilnehmer">Meldeformular!#REF!</definedName>
  </definedNames>
  <calcPr calcId="191029"/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K19" i="2"/>
  <c r="X19" i="2" s="1"/>
  <c r="K20" i="2"/>
  <c r="X20" i="2" s="1"/>
  <c r="K21" i="2"/>
  <c r="K22" i="2"/>
  <c r="K23" i="2"/>
  <c r="K24" i="2"/>
  <c r="K25" i="2"/>
  <c r="K26" i="2"/>
  <c r="K27" i="2"/>
  <c r="K28" i="2"/>
  <c r="X28" i="2" s="1"/>
  <c r="K29" i="2"/>
  <c r="K30" i="2"/>
  <c r="K31" i="2"/>
  <c r="K32" i="2"/>
  <c r="X32" i="2" s="1"/>
  <c r="K33" i="2"/>
  <c r="K34" i="2"/>
  <c r="K35" i="2"/>
  <c r="K36" i="2"/>
  <c r="K37" i="2"/>
  <c r="K38" i="2"/>
  <c r="K39" i="2"/>
  <c r="K40" i="2"/>
  <c r="K41" i="2"/>
  <c r="K42" i="2"/>
  <c r="K43" i="2"/>
  <c r="X43" i="2" s="1"/>
  <c r="K44" i="2"/>
  <c r="X44" i="2" s="1"/>
  <c r="K45" i="2"/>
  <c r="K46" i="2"/>
  <c r="K47" i="2"/>
  <c r="K48" i="2"/>
  <c r="K49" i="2"/>
  <c r="K50" i="2"/>
  <c r="K51" i="2"/>
  <c r="K52" i="2"/>
  <c r="X52" i="2" s="1"/>
  <c r="K53" i="2"/>
  <c r="K54" i="2"/>
  <c r="X54" i="2" s="1"/>
  <c r="K55" i="2"/>
  <c r="X55" i="2" s="1"/>
  <c r="K56" i="2"/>
  <c r="X56" i="2" s="1"/>
  <c r="K57" i="2"/>
  <c r="X57" i="2" s="1"/>
  <c r="K58" i="2"/>
  <c r="X58" i="2" s="1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X77" i="2" s="1"/>
  <c r="K78" i="2"/>
  <c r="X78" i="2" s="1"/>
  <c r="K79" i="2"/>
  <c r="X79" i="2" s="1"/>
  <c r="K80" i="2"/>
  <c r="X80" i="2" s="1"/>
  <c r="K81" i="2"/>
  <c r="X81" i="2" s="1"/>
  <c r="K82" i="2"/>
  <c r="X82" i="2" s="1"/>
  <c r="K83" i="2"/>
  <c r="K84" i="2"/>
  <c r="K85" i="2"/>
  <c r="K86" i="2"/>
  <c r="K87" i="2"/>
  <c r="K88" i="2"/>
  <c r="K89" i="2"/>
  <c r="K90" i="2"/>
  <c r="K91" i="2"/>
  <c r="X91" i="2" s="1"/>
  <c r="K92" i="2"/>
  <c r="X92" i="2" s="1"/>
  <c r="K93" i="2"/>
  <c r="K94" i="2"/>
  <c r="K95" i="2"/>
  <c r="K96" i="2"/>
  <c r="K97" i="2"/>
  <c r="K98" i="2"/>
  <c r="K99" i="2"/>
  <c r="K100" i="2"/>
  <c r="K101" i="2"/>
  <c r="K102" i="2"/>
  <c r="K103" i="2"/>
  <c r="K104" i="2"/>
  <c r="X104" i="2" s="1"/>
  <c r="K105" i="2"/>
  <c r="X105" i="2" s="1"/>
  <c r="K106" i="2"/>
  <c r="X106" i="2" s="1"/>
  <c r="K107" i="2"/>
  <c r="K108" i="2"/>
  <c r="K109" i="2"/>
  <c r="J11" i="2"/>
  <c r="J12" i="2"/>
  <c r="J13" i="2"/>
  <c r="J14" i="2"/>
  <c r="W14" i="2" s="1"/>
  <c r="J15" i="2"/>
  <c r="J16" i="2"/>
  <c r="J17" i="2"/>
  <c r="J18" i="2"/>
  <c r="W18" i="2" s="1"/>
  <c r="J19" i="2"/>
  <c r="W19" i="2" s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W32" i="2" s="1"/>
  <c r="J33" i="2"/>
  <c r="W33" i="2" s="1"/>
  <c r="J34" i="2"/>
  <c r="W34" i="2" s="1"/>
  <c r="J35" i="2"/>
  <c r="J36" i="2"/>
  <c r="J37" i="2"/>
  <c r="J38" i="2"/>
  <c r="J39" i="2"/>
  <c r="J40" i="2"/>
  <c r="J41" i="2"/>
  <c r="J42" i="2"/>
  <c r="W42" i="2" s="1"/>
  <c r="J43" i="2"/>
  <c r="W43" i="2" s="1"/>
  <c r="J44" i="2"/>
  <c r="J45" i="2"/>
  <c r="J46" i="2"/>
  <c r="J47" i="2"/>
  <c r="J48" i="2"/>
  <c r="J49" i="2"/>
  <c r="J50" i="2"/>
  <c r="J51" i="2"/>
  <c r="J52" i="2"/>
  <c r="J53" i="2"/>
  <c r="J54" i="2"/>
  <c r="W54" i="2" s="1"/>
  <c r="J55" i="2"/>
  <c r="J56" i="2"/>
  <c r="W56" i="2" s="1"/>
  <c r="J57" i="2"/>
  <c r="W57" i="2" s="1"/>
  <c r="J58" i="2"/>
  <c r="W58" i="2" s="1"/>
  <c r="J59" i="2"/>
  <c r="J60" i="2"/>
  <c r="J61" i="2"/>
  <c r="J62" i="2"/>
  <c r="W62" i="2" s="1"/>
  <c r="J63" i="2"/>
  <c r="J64" i="2"/>
  <c r="J65" i="2"/>
  <c r="J66" i="2"/>
  <c r="J67" i="2"/>
  <c r="W67" i="2" s="1"/>
  <c r="J68" i="2"/>
  <c r="J69" i="2"/>
  <c r="J70" i="2"/>
  <c r="J71" i="2"/>
  <c r="J72" i="2"/>
  <c r="J73" i="2"/>
  <c r="J74" i="2"/>
  <c r="J75" i="2"/>
  <c r="J76" i="2"/>
  <c r="J77" i="2"/>
  <c r="W77" i="2" s="1"/>
  <c r="J78" i="2"/>
  <c r="J79" i="2"/>
  <c r="W79" i="2" s="1"/>
  <c r="J80" i="2"/>
  <c r="W80" i="2" s="1"/>
  <c r="J81" i="2"/>
  <c r="J82" i="2"/>
  <c r="W82" i="2" s="1"/>
  <c r="J83" i="2"/>
  <c r="J84" i="2"/>
  <c r="J85" i="2"/>
  <c r="J86" i="2"/>
  <c r="J87" i="2"/>
  <c r="J88" i="2"/>
  <c r="J89" i="2"/>
  <c r="J90" i="2"/>
  <c r="J91" i="2"/>
  <c r="W91" i="2" s="1"/>
  <c r="J92" i="2"/>
  <c r="W92" i="2" s="1"/>
  <c r="J93" i="2"/>
  <c r="J94" i="2"/>
  <c r="J95" i="2"/>
  <c r="J96" i="2"/>
  <c r="J97" i="2"/>
  <c r="J98" i="2"/>
  <c r="J99" i="2"/>
  <c r="J100" i="2"/>
  <c r="W100" i="2" s="1"/>
  <c r="J101" i="2"/>
  <c r="W101" i="2" s="1"/>
  <c r="J102" i="2"/>
  <c r="W102" i="2" s="1"/>
  <c r="J103" i="2"/>
  <c r="W103" i="2" s="1"/>
  <c r="J104" i="2"/>
  <c r="W104" i="2" s="1"/>
  <c r="J105" i="2"/>
  <c r="J106" i="2"/>
  <c r="W106" i="2" s="1"/>
  <c r="J107" i="2"/>
  <c r="J108" i="2"/>
  <c r="J109" i="2"/>
  <c r="J10" i="2"/>
  <c r="W10" i="2" s="1"/>
  <c r="K10" i="2"/>
  <c r="X10" i="2" s="1"/>
  <c r="A7" i="5" a="1"/>
  <c r="A7" i="5" s="1"/>
  <c r="A8" i="5" a="1"/>
  <c r="A8" i="5" s="1"/>
  <c r="A9" i="5" a="1"/>
  <c r="A9" i="5" s="1"/>
  <c r="A10" i="5" a="1"/>
  <c r="A10" i="5"/>
  <c r="A11" i="5" a="1"/>
  <c r="A11" i="5" s="1"/>
  <c r="A12" i="5" a="1"/>
  <c r="A12" i="5" s="1"/>
  <c r="A13" i="5" a="1"/>
  <c r="A13" i="5" s="1"/>
  <c r="A14" i="5" a="1"/>
  <c r="A14" i="5" s="1"/>
  <c r="A15" i="5" a="1"/>
  <c r="A15" i="5"/>
  <c r="A16" i="5" a="1"/>
  <c r="A16" i="5" s="1"/>
  <c r="A17" i="5" a="1"/>
  <c r="A17" i="5" s="1"/>
  <c r="A18" i="5" a="1"/>
  <c r="A18" i="5"/>
  <c r="A19" i="5" a="1"/>
  <c r="A19" i="5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27" i="5" a="1"/>
  <c r="A27" i="5" s="1"/>
  <c r="A28" i="5" a="1"/>
  <c r="A28" i="5" s="1"/>
  <c r="A29" i="5" a="1"/>
  <c r="A29" i="5" s="1"/>
  <c r="A30" i="5" a="1"/>
  <c r="A30" i="5"/>
  <c r="A31" i="5" a="1"/>
  <c r="A31" i="5" s="1"/>
  <c r="A32" i="5" a="1"/>
  <c r="A32" i="5" s="1"/>
  <c r="A33" i="5" a="1"/>
  <c r="A33" i="5" s="1"/>
  <c r="A34" i="5" a="1"/>
  <c r="A34" i="5" s="1"/>
  <c r="A35" i="5" a="1"/>
  <c r="A35" i="5" s="1"/>
  <c r="A36" i="5" a="1"/>
  <c r="A36" i="5" s="1"/>
  <c r="A37" i="5" a="1"/>
  <c r="A37" i="5" s="1"/>
  <c r="A38" i="5" a="1"/>
  <c r="A38" i="5" s="1"/>
  <c r="A39" i="5" a="1"/>
  <c r="A39" i="5" s="1"/>
  <c r="A40" i="5" a="1"/>
  <c r="A40" i="5" s="1"/>
  <c r="A41" i="5" a="1"/>
  <c r="A41" i="5" s="1"/>
  <c r="A42" i="5" a="1"/>
  <c r="A42" i="5"/>
  <c r="A43" i="5" a="1"/>
  <c r="A43" i="5" s="1"/>
  <c r="A44" i="5" a="1"/>
  <c r="A44" i="5" s="1"/>
  <c r="A45" i="5" a="1"/>
  <c r="A45" i="5" s="1"/>
  <c r="A46" i="5" a="1"/>
  <c r="A46" i="5" s="1"/>
  <c r="A47" i="5" a="1"/>
  <c r="A47" i="5" s="1"/>
  <c r="A48" i="5" a="1"/>
  <c r="A48" i="5" s="1"/>
  <c r="A49" i="5" a="1"/>
  <c r="A49" i="5" s="1"/>
  <c r="A50" i="5" a="1"/>
  <c r="A50" i="5" s="1"/>
  <c r="A51" i="5" a="1"/>
  <c r="A51" i="5" s="1"/>
  <c r="A52" i="5" a="1"/>
  <c r="A52" i="5" s="1"/>
  <c r="A53" i="5" a="1"/>
  <c r="A53" i="5" s="1"/>
  <c r="A54" i="5" a="1"/>
  <c r="A54" i="5"/>
  <c r="A55" i="5" a="1"/>
  <c r="A55" i="5" s="1"/>
  <c r="A56" i="5" a="1"/>
  <c r="A56" i="5" s="1"/>
  <c r="A57" i="5" a="1"/>
  <c r="A57" i="5" s="1"/>
  <c r="A58" i="5" a="1"/>
  <c r="A58" i="5" s="1"/>
  <c r="A59" i="5" a="1"/>
  <c r="A59" i="5" s="1"/>
  <c r="A60" i="5" a="1"/>
  <c r="A60" i="5" s="1"/>
  <c r="A61" i="5" a="1"/>
  <c r="A61" i="5" s="1"/>
  <c r="A62" i="5" a="1"/>
  <c r="A62" i="5" s="1"/>
  <c r="A63" i="5" a="1"/>
  <c r="A63" i="5" s="1"/>
  <c r="A64" i="5" a="1"/>
  <c r="A64" i="5" s="1"/>
  <c r="A65" i="5" a="1"/>
  <c r="A65" i="5" s="1"/>
  <c r="A66" i="5" a="1"/>
  <c r="A66" i="5"/>
  <c r="A67" i="5" a="1"/>
  <c r="A67" i="5" s="1"/>
  <c r="A68" i="5" a="1"/>
  <c r="A68" i="5" s="1"/>
  <c r="A69" i="5" a="1"/>
  <c r="A69" i="5" s="1"/>
  <c r="A70" i="5" a="1"/>
  <c r="A70" i="5" s="1"/>
  <c r="A71" i="5" a="1"/>
  <c r="A71" i="5" s="1"/>
  <c r="A72" i="5" a="1"/>
  <c r="A72" i="5" s="1"/>
  <c r="A73" i="5" a="1"/>
  <c r="A73" i="5" s="1"/>
  <c r="A74" i="5" a="1"/>
  <c r="A74" i="5" s="1"/>
  <c r="A75" i="5" a="1"/>
  <c r="A75" i="5" s="1"/>
  <c r="A76" i="5" a="1"/>
  <c r="A76" i="5" s="1"/>
  <c r="A77" i="5" a="1"/>
  <c r="A77" i="5" s="1"/>
  <c r="A78" i="5" a="1"/>
  <c r="A78" i="5"/>
  <c r="A79" i="5" a="1"/>
  <c r="A79" i="5" s="1"/>
  <c r="A80" i="5" a="1"/>
  <c r="A80" i="5" s="1"/>
  <c r="A81" i="5" a="1"/>
  <c r="A81" i="5" s="1"/>
  <c r="A82" i="5" a="1"/>
  <c r="A82" i="5" s="1"/>
  <c r="A83" i="5" a="1"/>
  <c r="A83" i="5" s="1"/>
  <c r="A84" i="5" a="1"/>
  <c r="A84" i="5" s="1"/>
  <c r="A85" i="5" a="1"/>
  <c r="A85" i="5" s="1"/>
  <c r="A86" i="5" a="1"/>
  <c r="A86" i="5" s="1"/>
  <c r="A87" i="5" a="1"/>
  <c r="A87" i="5" s="1"/>
  <c r="A88" i="5" a="1"/>
  <c r="A88" i="5" s="1"/>
  <c r="A89" i="5" a="1"/>
  <c r="A89" i="5" s="1"/>
  <c r="A90" i="5" a="1"/>
  <c r="A90" i="5" s="1"/>
  <c r="A91" i="5" a="1"/>
  <c r="A91" i="5"/>
  <c r="A92" i="5" a="1"/>
  <c r="A92" i="5" s="1"/>
  <c r="A93" i="5" a="1"/>
  <c r="A93" i="5" s="1"/>
  <c r="A94" i="5" a="1"/>
  <c r="A94" i="5" s="1"/>
  <c r="A95" i="5" a="1"/>
  <c r="A95" i="5" s="1"/>
  <c r="A96" i="5" a="1"/>
  <c r="A96" i="5" s="1"/>
  <c r="A97" i="5" a="1"/>
  <c r="A97" i="5" s="1"/>
  <c r="A98" i="5" a="1"/>
  <c r="A98" i="5" s="1"/>
  <c r="A99" i="5" a="1"/>
  <c r="A99" i="5" s="1"/>
  <c r="A100" i="5" a="1"/>
  <c r="A100" i="5" s="1"/>
  <c r="A101" i="5" a="1"/>
  <c r="A101" i="5" s="1"/>
  <c r="A102" i="5" a="1"/>
  <c r="A102" i="5"/>
  <c r="A103" i="5" a="1"/>
  <c r="A103" i="5" s="1"/>
  <c r="A104" i="5" a="1"/>
  <c r="A104" i="5" s="1"/>
  <c r="A105" i="5" a="1"/>
  <c r="A105" i="5" s="1"/>
  <c r="A106" i="5" a="1"/>
  <c r="A106" i="5" s="1"/>
  <c r="H13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Q6" i="3"/>
  <c r="A6" i="3"/>
  <c r="S6" i="3"/>
  <c r="Q8" i="2"/>
  <c r="Q9" i="2"/>
  <c r="AB8" i="2"/>
  <c r="AB9" i="2"/>
  <c r="W11" i="2"/>
  <c r="X11" i="2"/>
  <c r="X17" i="2"/>
  <c r="X18" i="2"/>
  <c r="W20" i="2"/>
  <c r="W21" i="2"/>
  <c r="X21" i="2"/>
  <c r="X22" i="2"/>
  <c r="X29" i="2"/>
  <c r="W30" i="2"/>
  <c r="X30" i="2"/>
  <c r="W31" i="2"/>
  <c r="X31" i="2"/>
  <c r="X33" i="2"/>
  <c r="X34" i="2"/>
  <c r="X41" i="2"/>
  <c r="X42" i="2"/>
  <c r="W44" i="2"/>
  <c r="W45" i="2"/>
  <c r="X45" i="2"/>
  <c r="W46" i="2"/>
  <c r="X46" i="2"/>
  <c r="X53" i="2"/>
  <c r="W55" i="2"/>
  <c r="X65" i="2"/>
  <c r="W66" i="2"/>
  <c r="X66" i="2"/>
  <c r="X67" i="2"/>
  <c r="W68" i="2"/>
  <c r="X68" i="2"/>
  <c r="W69" i="2"/>
  <c r="X69" i="2"/>
  <c r="W70" i="2"/>
  <c r="X70" i="2"/>
  <c r="W78" i="2"/>
  <c r="W81" i="2"/>
  <c r="X89" i="2"/>
  <c r="W90" i="2"/>
  <c r="X90" i="2"/>
  <c r="W93" i="2"/>
  <c r="X93" i="2"/>
  <c r="W94" i="2"/>
  <c r="X94" i="2"/>
  <c r="X101" i="2"/>
  <c r="X102" i="2"/>
  <c r="X103" i="2"/>
  <c r="W105" i="2"/>
  <c r="W8" i="2"/>
  <c r="X8" i="2"/>
  <c r="W9" i="2"/>
  <c r="X9" i="2"/>
  <c r="W12" i="2"/>
  <c r="X12" i="2"/>
  <c r="W13" i="2"/>
  <c r="X13" i="2"/>
  <c r="X14" i="2"/>
  <c r="W15" i="2"/>
  <c r="X15" i="2"/>
  <c r="W16" i="2"/>
  <c r="X16" i="2"/>
  <c r="W17" i="2"/>
  <c r="W22" i="2"/>
  <c r="W23" i="2"/>
  <c r="X23" i="2"/>
  <c r="W24" i="2"/>
  <c r="X24" i="2"/>
  <c r="W25" i="2"/>
  <c r="X25" i="2"/>
  <c r="W26" i="2"/>
  <c r="X26" i="2"/>
  <c r="W27" i="2"/>
  <c r="X27" i="2"/>
  <c r="W28" i="2"/>
  <c r="W29" i="2"/>
  <c r="W35" i="2"/>
  <c r="X35" i="2"/>
  <c r="W36" i="2"/>
  <c r="X36" i="2"/>
  <c r="W37" i="2"/>
  <c r="X37" i="2"/>
  <c r="W38" i="2"/>
  <c r="X38" i="2"/>
  <c r="W39" i="2"/>
  <c r="X39" i="2"/>
  <c r="W40" i="2"/>
  <c r="X40" i="2"/>
  <c r="W41" i="2"/>
  <c r="W47" i="2"/>
  <c r="X47" i="2"/>
  <c r="W48" i="2"/>
  <c r="X48" i="2"/>
  <c r="W49" i="2"/>
  <c r="X49" i="2"/>
  <c r="W50" i="2"/>
  <c r="X50" i="2"/>
  <c r="W51" i="2"/>
  <c r="X51" i="2"/>
  <c r="W52" i="2"/>
  <c r="W53" i="2"/>
  <c r="W59" i="2"/>
  <c r="X59" i="2"/>
  <c r="W60" i="2"/>
  <c r="X60" i="2"/>
  <c r="W61" i="2"/>
  <c r="X61" i="2"/>
  <c r="X62" i="2"/>
  <c r="W63" i="2"/>
  <c r="X63" i="2"/>
  <c r="W64" i="2"/>
  <c r="X64" i="2"/>
  <c r="W65" i="2"/>
  <c r="W71" i="2"/>
  <c r="X71" i="2"/>
  <c r="W72" i="2"/>
  <c r="X72" i="2"/>
  <c r="W73" i="2"/>
  <c r="X73" i="2"/>
  <c r="W74" i="2"/>
  <c r="X74" i="2"/>
  <c r="W75" i="2"/>
  <c r="X75" i="2"/>
  <c r="W76" i="2"/>
  <c r="X76" i="2"/>
  <c r="W83" i="2"/>
  <c r="X83" i="2"/>
  <c r="W84" i="2"/>
  <c r="X84" i="2"/>
  <c r="W85" i="2"/>
  <c r="X85" i="2"/>
  <c r="W86" i="2"/>
  <c r="X86" i="2"/>
  <c r="W87" i="2"/>
  <c r="X87" i="2"/>
  <c r="W88" i="2"/>
  <c r="X88" i="2"/>
  <c r="W89" i="2"/>
  <c r="W95" i="2"/>
  <c r="X95" i="2"/>
  <c r="W96" i="2"/>
  <c r="X96" i="2"/>
  <c r="W97" i="2"/>
  <c r="X97" i="2"/>
  <c r="W98" i="2"/>
  <c r="X98" i="2"/>
  <c r="W99" i="2"/>
  <c r="X99" i="2"/>
  <c r="X100" i="2"/>
  <c r="W107" i="2"/>
  <c r="X107" i="2"/>
  <c r="W108" i="2"/>
  <c r="X108" i="2"/>
  <c r="W109" i="2"/>
  <c r="X109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9" i="2"/>
  <c r="AD10" i="2"/>
  <c r="AD8" i="2"/>
  <c r="F11" i="2"/>
  <c r="H11" i="2" s="1"/>
  <c r="F12" i="2"/>
  <c r="H12" i="2" s="1"/>
  <c r="F13" i="2"/>
  <c r="F14" i="2"/>
  <c r="H14" i="2" s="1"/>
  <c r="F15" i="2"/>
  <c r="F16" i="2"/>
  <c r="F17" i="2"/>
  <c r="H17" i="2" s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0" i="2"/>
  <c r="H10" i="2" l="1"/>
  <c r="D10" i="11"/>
  <c r="D11" i="11"/>
  <c r="D9" i="11"/>
  <c r="D8" i="11"/>
  <c r="D7" i="11"/>
  <c r="D6" i="11"/>
  <c r="G1" i="15" l="1"/>
  <c r="H1" i="15"/>
  <c r="I1" i="15"/>
  <c r="J1" i="15"/>
  <c r="K1" i="15"/>
  <c r="L1" i="15"/>
  <c r="M1" i="15"/>
  <c r="N1" i="15"/>
  <c r="O1" i="15"/>
  <c r="P1" i="15"/>
  <c r="Q1" i="15"/>
  <c r="I63" i="15"/>
  <c r="J79" i="15"/>
  <c r="N80" i="15"/>
  <c r="M99" i="15"/>
  <c r="Y1" i="3"/>
  <c r="V2" i="3"/>
  <c r="Z2" i="2"/>
  <c r="V1" i="3" s="1"/>
  <c r="X15" i="3" s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8" i="2"/>
  <c r="A102" i="15"/>
  <c r="M102" i="15" s="1"/>
  <c r="A101" i="15"/>
  <c r="N101" i="15" s="1"/>
  <c r="A100" i="15"/>
  <c r="K100" i="15" s="1"/>
  <c r="A99" i="15"/>
  <c r="G99" i="15" s="1"/>
  <c r="A98" i="15"/>
  <c r="AB98" i="15" s="1"/>
  <c r="A97" i="15"/>
  <c r="G97" i="15" s="1"/>
  <c r="A96" i="15"/>
  <c r="AB96" i="15" s="1"/>
  <c r="A95" i="15"/>
  <c r="F95" i="15" s="1"/>
  <c r="A94" i="15"/>
  <c r="G94" i="15" s="1"/>
  <c r="A93" i="15"/>
  <c r="P93" i="15" s="1"/>
  <c r="A92" i="15"/>
  <c r="AB92" i="15" s="1"/>
  <c r="A91" i="15"/>
  <c r="N91" i="15" s="1"/>
  <c r="A90" i="15"/>
  <c r="AB90" i="15" s="1"/>
  <c r="A89" i="15"/>
  <c r="L89" i="15" s="1"/>
  <c r="A88" i="15"/>
  <c r="F88" i="15" s="1"/>
  <c r="A87" i="15"/>
  <c r="J87" i="15" s="1"/>
  <c r="A86" i="15"/>
  <c r="G86" i="15" s="1"/>
  <c r="A85" i="15"/>
  <c r="H85" i="15" s="1"/>
  <c r="A84" i="15"/>
  <c r="G84" i="15" s="1"/>
  <c r="A83" i="15"/>
  <c r="G83" i="15" s="1"/>
  <c r="A82" i="15"/>
  <c r="Q82" i="15" s="1"/>
  <c r="A81" i="15"/>
  <c r="G81" i="15" s="1"/>
  <c r="A80" i="15"/>
  <c r="O80" i="15" s="1"/>
  <c r="A79" i="15"/>
  <c r="K79" i="15" s="1"/>
  <c r="A78" i="15"/>
  <c r="M78" i="15" s="1"/>
  <c r="A77" i="15"/>
  <c r="G77" i="15" s="1"/>
  <c r="A76" i="15"/>
  <c r="K76" i="15" s="1"/>
  <c r="A75" i="15"/>
  <c r="G75" i="15" s="1"/>
  <c r="A74" i="15"/>
  <c r="I74" i="15" s="1"/>
  <c r="A73" i="15"/>
  <c r="G73" i="15" s="1"/>
  <c r="A72" i="15"/>
  <c r="G72" i="15" s="1"/>
  <c r="A71" i="15"/>
  <c r="G71" i="15" s="1"/>
  <c r="A70" i="15"/>
  <c r="G70" i="15" s="1"/>
  <c r="A69" i="15"/>
  <c r="P69" i="15" s="1"/>
  <c r="A68" i="15"/>
  <c r="G68" i="15" s="1"/>
  <c r="A67" i="15"/>
  <c r="N67" i="15" s="1"/>
  <c r="A66" i="15"/>
  <c r="G66" i="15" s="1"/>
  <c r="A65" i="15"/>
  <c r="L65" i="15" s="1"/>
  <c r="A64" i="15"/>
  <c r="G64" i="15" s="1"/>
  <c r="A63" i="15"/>
  <c r="J63" i="15" s="1"/>
  <c r="A62" i="15"/>
  <c r="G62" i="15" s="1"/>
  <c r="A61" i="15"/>
  <c r="H61" i="15" s="1"/>
  <c r="A60" i="15"/>
  <c r="G60" i="15" s="1"/>
  <c r="A59" i="15"/>
  <c r="G59" i="15" s="1"/>
  <c r="A58" i="15"/>
  <c r="Q58" i="15" s="1"/>
  <c r="A57" i="15"/>
  <c r="G57" i="15" s="1"/>
  <c r="A56" i="15"/>
  <c r="O56" i="15" s="1"/>
  <c r="A55" i="15"/>
  <c r="L55" i="15" s="1"/>
  <c r="A54" i="15"/>
  <c r="M54" i="15" s="1"/>
  <c r="A53" i="15"/>
  <c r="G53" i="15" s="1"/>
  <c r="A52" i="15"/>
  <c r="K52" i="15" s="1"/>
  <c r="A51" i="15"/>
  <c r="G51" i="15" s="1"/>
  <c r="A50" i="15"/>
  <c r="I50" i="15" s="1"/>
  <c r="A49" i="15"/>
  <c r="G49" i="15" s="1"/>
  <c r="A48" i="15"/>
  <c r="G48" i="15" s="1"/>
  <c r="A47" i="15"/>
  <c r="G47" i="15" s="1"/>
  <c r="A46" i="15"/>
  <c r="G46" i="15" s="1"/>
  <c r="A45" i="15"/>
  <c r="P45" i="15" s="1"/>
  <c r="A44" i="15"/>
  <c r="G44" i="15" s="1"/>
  <c r="A43" i="15"/>
  <c r="N43" i="15" s="1"/>
  <c r="A42" i="15"/>
  <c r="G42" i="15" s="1"/>
  <c r="A41" i="15"/>
  <c r="L41" i="15" s="1"/>
  <c r="A40" i="15"/>
  <c r="G40" i="15" s="1"/>
  <c r="A39" i="15"/>
  <c r="J39" i="15" s="1"/>
  <c r="A38" i="15"/>
  <c r="G38" i="15" s="1"/>
  <c r="A37" i="15"/>
  <c r="H37" i="15" s="1"/>
  <c r="A36" i="15"/>
  <c r="G36" i="15" s="1"/>
  <c r="A35" i="15"/>
  <c r="G35" i="15" s="1"/>
  <c r="A34" i="15"/>
  <c r="Q34" i="15" s="1"/>
  <c r="A33" i="15"/>
  <c r="G33" i="15" s="1"/>
  <c r="A32" i="15"/>
  <c r="O32" i="15" s="1"/>
  <c r="A31" i="15"/>
  <c r="L31" i="15" s="1"/>
  <c r="A30" i="15"/>
  <c r="M30" i="15" s="1"/>
  <c r="A29" i="15"/>
  <c r="G29" i="15" s="1"/>
  <c r="A28" i="15"/>
  <c r="K28" i="15" s="1"/>
  <c r="A27" i="15"/>
  <c r="G27" i="15" s="1"/>
  <c r="A26" i="15"/>
  <c r="I26" i="15" s="1"/>
  <c r="A25" i="15"/>
  <c r="G25" i="15" s="1"/>
  <c r="A24" i="15"/>
  <c r="J24" i="15" s="1"/>
  <c r="A23" i="15"/>
  <c r="I23" i="15" s="1"/>
  <c r="A22" i="15"/>
  <c r="H22" i="15" s="1"/>
  <c r="A21" i="15"/>
  <c r="G21" i="15" s="1"/>
  <c r="A20" i="15"/>
  <c r="J20" i="15" s="1"/>
  <c r="A19" i="15"/>
  <c r="I19" i="15" s="1"/>
  <c r="A18" i="15"/>
  <c r="H18" i="15" s="1"/>
  <c r="A17" i="15"/>
  <c r="G17" i="15" s="1"/>
  <c r="A16" i="15"/>
  <c r="J16" i="15" s="1"/>
  <c r="A15" i="15"/>
  <c r="I15" i="15" s="1"/>
  <c r="A14" i="15"/>
  <c r="H14" i="15" s="1"/>
  <c r="A13" i="15"/>
  <c r="G13" i="15" s="1"/>
  <c r="A12" i="15"/>
  <c r="J12" i="15" s="1"/>
  <c r="A11" i="15"/>
  <c r="I11" i="15" s="1"/>
  <c r="A10" i="15"/>
  <c r="H10" i="15" s="1"/>
  <c r="A9" i="15"/>
  <c r="G9" i="15" s="1"/>
  <c r="A8" i="15"/>
  <c r="J8" i="15" s="1"/>
  <c r="A7" i="15"/>
  <c r="I7" i="15" s="1"/>
  <c r="A6" i="15"/>
  <c r="H6" i="15" s="1"/>
  <c r="A5" i="15"/>
  <c r="G5" i="15" s="1"/>
  <c r="A4" i="15"/>
  <c r="J4" i="15" s="1"/>
  <c r="AB1" i="15"/>
  <c r="F1" i="15"/>
  <c r="D1" i="15"/>
  <c r="C1" i="15"/>
  <c r="B1" i="15"/>
  <c r="A102" i="12"/>
  <c r="G102" i="12" s="1"/>
  <c r="A101" i="12"/>
  <c r="I101" i="12" s="1"/>
  <c r="A100" i="12"/>
  <c r="J100" i="12" s="1"/>
  <c r="A99" i="12"/>
  <c r="G99" i="12" s="1"/>
  <c r="A98" i="12"/>
  <c r="A97" i="12"/>
  <c r="G97" i="12" s="1"/>
  <c r="A96" i="12"/>
  <c r="E96" i="12" s="1"/>
  <c r="A95" i="12"/>
  <c r="H95" i="12" s="1"/>
  <c r="A94" i="12"/>
  <c r="H94" i="12" s="1"/>
  <c r="A93" i="12"/>
  <c r="I93" i="12" s="1"/>
  <c r="A92" i="12"/>
  <c r="F92" i="12" s="1"/>
  <c r="A91" i="12"/>
  <c r="A90" i="12"/>
  <c r="A89" i="12"/>
  <c r="J89" i="12" s="1"/>
  <c r="A88" i="12"/>
  <c r="E88" i="12" s="1"/>
  <c r="A87" i="12"/>
  <c r="A86" i="12"/>
  <c r="G86" i="12" s="1"/>
  <c r="A85" i="12"/>
  <c r="J85" i="12" s="1"/>
  <c r="A84" i="12"/>
  <c r="I84" i="12" s="1"/>
  <c r="A83" i="12"/>
  <c r="F83" i="12" s="1"/>
  <c r="A82" i="12"/>
  <c r="A81" i="12"/>
  <c r="H81" i="12" s="1"/>
  <c r="A80" i="12"/>
  <c r="E80" i="12" s="1"/>
  <c r="A79" i="12"/>
  <c r="I79" i="12" s="1"/>
  <c r="A78" i="12"/>
  <c r="A77" i="12"/>
  <c r="J77" i="12" s="1"/>
  <c r="A76" i="12"/>
  <c r="I76" i="12" s="1"/>
  <c r="A75" i="12"/>
  <c r="F75" i="12" s="1"/>
  <c r="A74" i="12"/>
  <c r="A73" i="12"/>
  <c r="J73" i="12" s="1"/>
  <c r="A72" i="12"/>
  <c r="E72" i="12" s="1"/>
  <c r="A71" i="12"/>
  <c r="H71" i="12" s="1"/>
  <c r="A70" i="12"/>
  <c r="G70" i="12" s="1"/>
  <c r="A69" i="12"/>
  <c r="J69" i="12" s="1"/>
  <c r="A68" i="12"/>
  <c r="I68" i="12" s="1"/>
  <c r="A67" i="12"/>
  <c r="F67" i="12" s="1"/>
  <c r="A66" i="12"/>
  <c r="B66" i="12" s="1"/>
  <c r="C66" i="12" s="1"/>
  <c r="A65" i="12"/>
  <c r="A64" i="12"/>
  <c r="A63" i="12"/>
  <c r="I63" i="12" s="1"/>
  <c r="A62" i="12"/>
  <c r="A61" i="12"/>
  <c r="J61" i="12" s="1"/>
  <c r="A60" i="12"/>
  <c r="I60" i="12" s="1"/>
  <c r="A59" i="12"/>
  <c r="F59" i="12" s="1"/>
  <c r="A58" i="12"/>
  <c r="A57" i="12"/>
  <c r="A56" i="12"/>
  <c r="I56" i="12" s="1"/>
  <c r="A55" i="12"/>
  <c r="I55" i="12" s="1"/>
  <c r="A54" i="12"/>
  <c r="E54" i="12" s="1"/>
  <c r="A53" i="12"/>
  <c r="I53" i="12" s="1"/>
  <c r="A52" i="12"/>
  <c r="A51" i="12"/>
  <c r="A50" i="12"/>
  <c r="A49" i="12"/>
  <c r="F49" i="12" s="1"/>
  <c r="A48" i="12"/>
  <c r="A47" i="12"/>
  <c r="I47" i="12" s="1"/>
  <c r="A46" i="12"/>
  <c r="A45" i="12"/>
  <c r="I45" i="12" s="1"/>
  <c r="A44" i="12"/>
  <c r="A43" i="12"/>
  <c r="F43" i="12" s="1"/>
  <c r="A42" i="12"/>
  <c r="E42" i="12" s="1"/>
  <c r="A41" i="12"/>
  <c r="A40" i="12"/>
  <c r="A39" i="12"/>
  <c r="I39" i="12" s="1"/>
  <c r="A38" i="12"/>
  <c r="I38" i="12" s="1"/>
  <c r="A37" i="12"/>
  <c r="I37" i="12" s="1"/>
  <c r="A36" i="12"/>
  <c r="B36" i="12" s="1"/>
  <c r="C36" i="12" s="1"/>
  <c r="D36" i="12" s="1"/>
  <c r="A35" i="12"/>
  <c r="A34" i="12"/>
  <c r="I34" i="12" s="1"/>
  <c r="A33" i="12"/>
  <c r="E33" i="12" s="1"/>
  <c r="A32" i="12"/>
  <c r="I32" i="12" s="1"/>
  <c r="A31" i="12"/>
  <c r="G31" i="12" s="1"/>
  <c r="A30" i="12"/>
  <c r="J30" i="12" s="1"/>
  <c r="A29" i="12"/>
  <c r="I29" i="12" s="1"/>
  <c r="A28" i="12"/>
  <c r="F28" i="12" s="1"/>
  <c r="A27" i="12"/>
  <c r="A26" i="12"/>
  <c r="H26" i="12" s="1"/>
  <c r="A25" i="12"/>
  <c r="E25" i="12" s="1"/>
  <c r="A24" i="12"/>
  <c r="F24" i="12" s="1"/>
  <c r="A23" i="12"/>
  <c r="G23" i="12" s="1"/>
  <c r="A22" i="12"/>
  <c r="J22" i="12" s="1"/>
  <c r="A21" i="12"/>
  <c r="I21" i="12" s="1"/>
  <c r="A20" i="12"/>
  <c r="F20" i="12" s="1"/>
  <c r="A19" i="12"/>
  <c r="A18" i="12"/>
  <c r="H18" i="12" s="1"/>
  <c r="A17" i="12"/>
  <c r="E17" i="12" s="1"/>
  <c r="A16" i="12"/>
  <c r="I16" i="12" s="1"/>
  <c r="A15" i="12"/>
  <c r="G15" i="12" s="1"/>
  <c r="A14" i="12"/>
  <c r="J14" i="12" s="1"/>
  <c r="A13" i="12"/>
  <c r="I13" i="12" s="1"/>
  <c r="A12" i="12"/>
  <c r="F12" i="12" s="1"/>
  <c r="A11" i="12"/>
  <c r="A10" i="12"/>
  <c r="H10" i="12" s="1"/>
  <c r="A9" i="12"/>
  <c r="E9" i="12" s="1"/>
  <c r="A8" i="12"/>
  <c r="J8" i="12" s="1"/>
  <c r="A7" i="12"/>
  <c r="G7" i="12" s="1"/>
  <c r="A6" i="12"/>
  <c r="J6" i="12" s="1"/>
  <c r="A5" i="12"/>
  <c r="I5" i="12" s="1"/>
  <c r="A4" i="12"/>
  <c r="F4" i="12" s="1"/>
  <c r="A3" i="12"/>
  <c r="A2" i="12"/>
  <c r="I2" i="12" s="1"/>
  <c r="C4" i="11"/>
  <c r="D24" i="11" s="1"/>
  <c r="A2" i="11"/>
  <c r="A1" i="11"/>
  <c r="D4" i="10"/>
  <c r="B2" i="10"/>
  <c r="B1" i="10"/>
  <c r="D4" i="9"/>
  <c r="B2" i="9"/>
  <c r="B1" i="9"/>
  <c r="D4" i="6"/>
  <c r="B2" i="6"/>
  <c r="B1" i="6"/>
  <c r="B4" i="5"/>
  <c r="A2" i="5"/>
  <c r="A1" i="5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3" i="15" s="1"/>
  <c r="I3" i="15" s="1"/>
  <c r="A11" i="3"/>
  <c r="A2" i="15" s="1"/>
  <c r="AB2" i="15" s="1"/>
  <c r="C4" i="3"/>
  <c r="A2" i="3"/>
  <c r="A1" i="3"/>
  <c r="Y109" i="2"/>
  <c r="V109" i="2"/>
  <c r="T109" i="2"/>
  <c r="P109" i="2" s="1"/>
  <c r="M109" i="2" s="1"/>
  <c r="S109" i="2"/>
  <c r="Y108" i="2"/>
  <c r="V108" i="2"/>
  <c r="T108" i="2"/>
  <c r="P108" i="2" s="1"/>
  <c r="M108" i="2" s="1"/>
  <c r="S108" i="2"/>
  <c r="Y107" i="2"/>
  <c r="V107" i="2"/>
  <c r="T107" i="2"/>
  <c r="P107" i="2" s="1"/>
  <c r="M107" i="2" s="1"/>
  <c r="S107" i="2"/>
  <c r="Y106" i="2"/>
  <c r="V106" i="2"/>
  <c r="T106" i="2"/>
  <c r="P106" i="2" s="1"/>
  <c r="M106" i="2" s="1"/>
  <c r="S106" i="2"/>
  <c r="Y105" i="2"/>
  <c r="V105" i="2"/>
  <c r="T105" i="2"/>
  <c r="P105" i="2" s="1"/>
  <c r="M105" i="2" s="1"/>
  <c r="S105" i="2"/>
  <c r="Y104" i="2"/>
  <c r="V104" i="2"/>
  <c r="T104" i="2"/>
  <c r="P104" i="2" s="1"/>
  <c r="M104" i="2" s="1"/>
  <c r="S104" i="2"/>
  <c r="Y103" i="2"/>
  <c r="V103" i="2"/>
  <c r="T103" i="2"/>
  <c r="P103" i="2" s="1"/>
  <c r="M103" i="2" s="1"/>
  <c r="S103" i="2"/>
  <c r="Y102" i="2"/>
  <c r="V102" i="2"/>
  <c r="T102" i="2"/>
  <c r="P102" i="2" s="1"/>
  <c r="M102" i="2" s="1"/>
  <c r="S102" i="2"/>
  <c r="Y101" i="2"/>
  <c r="V101" i="2"/>
  <c r="T101" i="2"/>
  <c r="P101" i="2" s="1"/>
  <c r="M101" i="2" s="1"/>
  <c r="S101" i="2"/>
  <c r="Y100" i="2"/>
  <c r="V100" i="2"/>
  <c r="T100" i="2"/>
  <c r="P100" i="2" s="1"/>
  <c r="M100" i="2" s="1"/>
  <c r="S100" i="2"/>
  <c r="Y99" i="2"/>
  <c r="V99" i="2"/>
  <c r="T99" i="2"/>
  <c r="P99" i="2" s="1"/>
  <c r="M99" i="2" s="1"/>
  <c r="S99" i="2"/>
  <c r="Y98" i="2"/>
  <c r="V98" i="2"/>
  <c r="T98" i="2"/>
  <c r="P98" i="2" s="1"/>
  <c r="M98" i="2" s="1"/>
  <c r="S98" i="2"/>
  <c r="Y97" i="2"/>
  <c r="V97" i="2"/>
  <c r="T97" i="2"/>
  <c r="P97" i="2" s="1"/>
  <c r="M97" i="2" s="1"/>
  <c r="S97" i="2"/>
  <c r="Y96" i="2"/>
  <c r="V96" i="2"/>
  <c r="T96" i="2"/>
  <c r="P96" i="2" s="1"/>
  <c r="M96" i="2" s="1"/>
  <c r="S96" i="2"/>
  <c r="Y95" i="2"/>
  <c r="V95" i="2"/>
  <c r="T95" i="2"/>
  <c r="P95" i="2" s="1"/>
  <c r="M95" i="2" s="1"/>
  <c r="S95" i="2"/>
  <c r="Y94" i="2"/>
  <c r="V94" i="2"/>
  <c r="T94" i="2"/>
  <c r="P94" i="2" s="1"/>
  <c r="M94" i="2" s="1"/>
  <c r="S94" i="2"/>
  <c r="Y93" i="2"/>
  <c r="V93" i="2"/>
  <c r="T93" i="2"/>
  <c r="P93" i="2" s="1"/>
  <c r="M93" i="2" s="1"/>
  <c r="S93" i="2"/>
  <c r="Y92" i="2"/>
  <c r="V92" i="2"/>
  <c r="T92" i="2"/>
  <c r="P92" i="2" s="1"/>
  <c r="M92" i="2" s="1"/>
  <c r="S92" i="2"/>
  <c r="Y91" i="2"/>
  <c r="V91" i="2"/>
  <c r="T91" i="2"/>
  <c r="P91" i="2" s="1"/>
  <c r="M91" i="2" s="1"/>
  <c r="S91" i="2"/>
  <c r="Y90" i="2"/>
  <c r="V90" i="2"/>
  <c r="T90" i="2"/>
  <c r="P90" i="2" s="1"/>
  <c r="M90" i="2" s="1"/>
  <c r="S90" i="2"/>
  <c r="Y89" i="2"/>
  <c r="V89" i="2"/>
  <c r="T89" i="2"/>
  <c r="P89" i="2" s="1"/>
  <c r="M89" i="2" s="1"/>
  <c r="S89" i="2"/>
  <c r="Y88" i="2"/>
  <c r="V88" i="2"/>
  <c r="T88" i="2"/>
  <c r="P88" i="2" s="1"/>
  <c r="M88" i="2" s="1"/>
  <c r="S88" i="2"/>
  <c r="Y87" i="2"/>
  <c r="V87" i="2"/>
  <c r="T87" i="2"/>
  <c r="P87" i="2" s="1"/>
  <c r="M87" i="2" s="1"/>
  <c r="S87" i="2"/>
  <c r="Y86" i="2"/>
  <c r="V86" i="2"/>
  <c r="T86" i="2"/>
  <c r="P86" i="2" s="1"/>
  <c r="M86" i="2" s="1"/>
  <c r="S86" i="2"/>
  <c r="Y85" i="2"/>
  <c r="V85" i="2"/>
  <c r="T85" i="2"/>
  <c r="P85" i="2" s="1"/>
  <c r="M85" i="2" s="1"/>
  <c r="S85" i="2"/>
  <c r="Y84" i="2"/>
  <c r="V84" i="2"/>
  <c r="T84" i="2"/>
  <c r="P84" i="2" s="1"/>
  <c r="M84" i="2" s="1"/>
  <c r="S84" i="2"/>
  <c r="Y83" i="2"/>
  <c r="V83" i="2"/>
  <c r="T83" i="2"/>
  <c r="P83" i="2" s="1"/>
  <c r="M83" i="2" s="1"/>
  <c r="S83" i="2"/>
  <c r="Y82" i="2"/>
  <c r="V82" i="2"/>
  <c r="T82" i="2"/>
  <c r="P82" i="2" s="1"/>
  <c r="M82" i="2" s="1"/>
  <c r="S82" i="2"/>
  <c r="Y81" i="2"/>
  <c r="V81" i="2"/>
  <c r="T81" i="2"/>
  <c r="P81" i="2" s="1"/>
  <c r="M81" i="2" s="1"/>
  <c r="S81" i="2"/>
  <c r="Y80" i="2"/>
  <c r="V80" i="2"/>
  <c r="T80" i="2"/>
  <c r="P80" i="2" s="1"/>
  <c r="M80" i="2" s="1"/>
  <c r="S80" i="2"/>
  <c r="Y79" i="2"/>
  <c r="V79" i="2"/>
  <c r="T79" i="2"/>
  <c r="P79" i="2" s="1"/>
  <c r="M79" i="2" s="1"/>
  <c r="S79" i="2"/>
  <c r="Y78" i="2"/>
  <c r="V78" i="2"/>
  <c r="T78" i="2"/>
  <c r="P78" i="2" s="1"/>
  <c r="M78" i="2" s="1"/>
  <c r="S78" i="2"/>
  <c r="Y77" i="2"/>
  <c r="V77" i="2"/>
  <c r="T77" i="2"/>
  <c r="P77" i="2" s="1"/>
  <c r="M77" i="2" s="1"/>
  <c r="S77" i="2"/>
  <c r="Y76" i="2"/>
  <c r="V76" i="2"/>
  <c r="T76" i="2"/>
  <c r="P76" i="2" s="1"/>
  <c r="M76" i="2" s="1"/>
  <c r="S76" i="2"/>
  <c r="Y75" i="2"/>
  <c r="V75" i="2"/>
  <c r="T75" i="2"/>
  <c r="P75" i="2" s="1"/>
  <c r="M75" i="2" s="1"/>
  <c r="S75" i="2"/>
  <c r="Y74" i="2"/>
  <c r="V74" i="2"/>
  <c r="T74" i="2"/>
  <c r="P74" i="2" s="1"/>
  <c r="M74" i="2" s="1"/>
  <c r="S74" i="2"/>
  <c r="Y73" i="2"/>
  <c r="V73" i="2"/>
  <c r="T73" i="2"/>
  <c r="P73" i="2" s="1"/>
  <c r="M73" i="2" s="1"/>
  <c r="S73" i="2"/>
  <c r="Y72" i="2"/>
  <c r="V72" i="2"/>
  <c r="T72" i="2"/>
  <c r="P72" i="2" s="1"/>
  <c r="M72" i="2" s="1"/>
  <c r="S72" i="2"/>
  <c r="Y71" i="2"/>
  <c r="V71" i="2"/>
  <c r="T71" i="2"/>
  <c r="P71" i="2" s="1"/>
  <c r="M71" i="2" s="1"/>
  <c r="S71" i="2"/>
  <c r="Y70" i="2"/>
  <c r="V70" i="2"/>
  <c r="T70" i="2"/>
  <c r="P70" i="2" s="1"/>
  <c r="M70" i="2" s="1"/>
  <c r="S70" i="2"/>
  <c r="Y69" i="2"/>
  <c r="V69" i="2"/>
  <c r="T69" i="2"/>
  <c r="P69" i="2" s="1"/>
  <c r="M69" i="2" s="1"/>
  <c r="S69" i="2"/>
  <c r="Y68" i="2"/>
  <c r="V68" i="2"/>
  <c r="T68" i="2"/>
  <c r="P68" i="2" s="1"/>
  <c r="M68" i="2" s="1"/>
  <c r="S68" i="2"/>
  <c r="Y67" i="2"/>
  <c r="V67" i="2"/>
  <c r="T67" i="2"/>
  <c r="P67" i="2" s="1"/>
  <c r="M67" i="2" s="1"/>
  <c r="S67" i="2"/>
  <c r="Y66" i="2"/>
  <c r="V66" i="2"/>
  <c r="T66" i="2"/>
  <c r="P66" i="2" s="1"/>
  <c r="M66" i="2" s="1"/>
  <c r="S66" i="2"/>
  <c r="Y65" i="2"/>
  <c r="V65" i="2"/>
  <c r="T65" i="2"/>
  <c r="P65" i="2" s="1"/>
  <c r="M65" i="2" s="1"/>
  <c r="S65" i="2"/>
  <c r="Y64" i="2"/>
  <c r="V64" i="2"/>
  <c r="T64" i="2"/>
  <c r="P64" i="2" s="1"/>
  <c r="M64" i="2" s="1"/>
  <c r="S64" i="2"/>
  <c r="Y63" i="2"/>
  <c r="V63" i="2"/>
  <c r="T63" i="2"/>
  <c r="P63" i="2" s="1"/>
  <c r="M63" i="2" s="1"/>
  <c r="S63" i="2"/>
  <c r="Y62" i="2"/>
  <c r="V62" i="2"/>
  <c r="T62" i="2"/>
  <c r="P62" i="2" s="1"/>
  <c r="M62" i="2" s="1"/>
  <c r="S62" i="2"/>
  <c r="Y61" i="2"/>
  <c r="V61" i="2"/>
  <c r="T61" i="2"/>
  <c r="P61" i="2" s="1"/>
  <c r="M61" i="2" s="1"/>
  <c r="S61" i="2"/>
  <c r="Y60" i="2"/>
  <c r="V60" i="2"/>
  <c r="T60" i="2"/>
  <c r="P60" i="2" s="1"/>
  <c r="M60" i="2" s="1"/>
  <c r="S60" i="2"/>
  <c r="Y59" i="2"/>
  <c r="V59" i="2"/>
  <c r="T59" i="2"/>
  <c r="P59" i="2" s="1"/>
  <c r="M59" i="2" s="1"/>
  <c r="S59" i="2"/>
  <c r="Y58" i="2"/>
  <c r="V58" i="2"/>
  <c r="T58" i="2"/>
  <c r="P58" i="2" s="1"/>
  <c r="M58" i="2" s="1"/>
  <c r="S58" i="2"/>
  <c r="Y57" i="2"/>
  <c r="V57" i="2"/>
  <c r="T57" i="2"/>
  <c r="P57" i="2" s="1"/>
  <c r="M57" i="2" s="1"/>
  <c r="S57" i="2"/>
  <c r="Y56" i="2"/>
  <c r="V56" i="2"/>
  <c r="T56" i="2"/>
  <c r="P56" i="2" s="1"/>
  <c r="M56" i="2" s="1"/>
  <c r="S56" i="2"/>
  <c r="Y55" i="2"/>
  <c r="V55" i="2"/>
  <c r="T55" i="2"/>
  <c r="P55" i="2" s="1"/>
  <c r="M55" i="2" s="1"/>
  <c r="S55" i="2"/>
  <c r="Y54" i="2"/>
  <c r="V54" i="2"/>
  <c r="T54" i="2"/>
  <c r="P54" i="2" s="1"/>
  <c r="M54" i="2" s="1"/>
  <c r="S54" i="2"/>
  <c r="Y53" i="2"/>
  <c r="V53" i="2"/>
  <c r="T53" i="2"/>
  <c r="P53" i="2" s="1"/>
  <c r="M53" i="2" s="1"/>
  <c r="S53" i="2"/>
  <c r="Y52" i="2"/>
  <c r="V52" i="2"/>
  <c r="T52" i="2"/>
  <c r="P52" i="2" s="1"/>
  <c r="M52" i="2" s="1"/>
  <c r="S52" i="2"/>
  <c r="Y51" i="2"/>
  <c r="V51" i="2"/>
  <c r="T51" i="2"/>
  <c r="P51" i="2" s="1"/>
  <c r="M51" i="2" s="1"/>
  <c r="S51" i="2"/>
  <c r="Y50" i="2"/>
  <c r="V50" i="2"/>
  <c r="T50" i="2"/>
  <c r="P50" i="2" s="1"/>
  <c r="M50" i="2" s="1"/>
  <c r="S50" i="2"/>
  <c r="Y49" i="2"/>
  <c r="V49" i="2"/>
  <c r="T49" i="2"/>
  <c r="P49" i="2" s="1"/>
  <c r="M49" i="2" s="1"/>
  <c r="S49" i="2"/>
  <c r="Y48" i="2"/>
  <c r="V48" i="2"/>
  <c r="T48" i="2"/>
  <c r="P48" i="2" s="1"/>
  <c r="M48" i="2" s="1"/>
  <c r="S48" i="2"/>
  <c r="Y47" i="2"/>
  <c r="V47" i="2"/>
  <c r="T47" i="2"/>
  <c r="P47" i="2" s="1"/>
  <c r="M47" i="2" s="1"/>
  <c r="S47" i="2"/>
  <c r="Y46" i="2"/>
  <c r="V46" i="2"/>
  <c r="T46" i="2"/>
  <c r="P46" i="2" s="1"/>
  <c r="M46" i="2" s="1"/>
  <c r="S46" i="2"/>
  <c r="Y45" i="2"/>
  <c r="V45" i="2"/>
  <c r="T45" i="2"/>
  <c r="P45" i="2" s="1"/>
  <c r="M45" i="2" s="1"/>
  <c r="S45" i="2"/>
  <c r="Y44" i="2"/>
  <c r="V44" i="2"/>
  <c r="T44" i="2"/>
  <c r="P44" i="2" s="1"/>
  <c r="M44" i="2" s="1"/>
  <c r="S44" i="2"/>
  <c r="Y43" i="2"/>
  <c r="V43" i="2"/>
  <c r="T43" i="2"/>
  <c r="P43" i="2" s="1"/>
  <c r="M43" i="2" s="1"/>
  <c r="S43" i="2"/>
  <c r="Y42" i="2"/>
  <c r="V42" i="2"/>
  <c r="T42" i="2"/>
  <c r="P42" i="2" s="1"/>
  <c r="M42" i="2" s="1"/>
  <c r="S42" i="2"/>
  <c r="Y41" i="2"/>
  <c r="V41" i="2"/>
  <c r="T41" i="2"/>
  <c r="P41" i="2" s="1"/>
  <c r="M41" i="2" s="1"/>
  <c r="S41" i="2"/>
  <c r="Y40" i="2"/>
  <c r="V40" i="2"/>
  <c r="T40" i="2"/>
  <c r="P40" i="2" s="1"/>
  <c r="M40" i="2" s="1"/>
  <c r="S40" i="2"/>
  <c r="Y39" i="2"/>
  <c r="V39" i="2"/>
  <c r="T39" i="2"/>
  <c r="P39" i="2" s="1"/>
  <c r="M39" i="2" s="1"/>
  <c r="S39" i="2"/>
  <c r="Y38" i="2"/>
  <c r="V38" i="2"/>
  <c r="T38" i="2"/>
  <c r="P38" i="2" s="1"/>
  <c r="M38" i="2" s="1"/>
  <c r="S38" i="2"/>
  <c r="Y37" i="2"/>
  <c r="V37" i="2"/>
  <c r="T37" i="2"/>
  <c r="P37" i="2" s="1"/>
  <c r="M37" i="2" s="1"/>
  <c r="S37" i="2"/>
  <c r="Y36" i="2"/>
  <c r="V36" i="2"/>
  <c r="T36" i="2"/>
  <c r="P36" i="2" s="1"/>
  <c r="M36" i="2" s="1"/>
  <c r="S36" i="2"/>
  <c r="Y35" i="2"/>
  <c r="V35" i="2"/>
  <c r="T35" i="2"/>
  <c r="P35" i="2" s="1"/>
  <c r="M35" i="2" s="1"/>
  <c r="S35" i="2"/>
  <c r="Y34" i="2"/>
  <c r="V34" i="2"/>
  <c r="T34" i="2"/>
  <c r="P34" i="2" s="1"/>
  <c r="M34" i="2" s="1"/>
  <c r="S34" i="2"/>
  <c r="Y33" i="2"/>
  <c r="V33" i="2"/>
  <c r="T33" i="2"/>
  <c r="P33" i="2" s="1"/>
  <c r="M33" i="2" s="1"/>
  <c r="S33" i="2"/>
  <c r="Y32" i="2"/>
  <c r="V32" i="2"/>
  <c r="T32" i="2"/>
  <c r="P32" i="2" s="1"/>
  <c r="M32" i="2" s="1"/>
  <c r="S32" i="2"/>
  <c r="Y31" i="2"/>
  <c r="V31" i="2"/>
  <c r="T31" i="2"/>
  <c r="P31" i="2" s="1"/>
  <c r="M31" i="2" s="1"/>
  <c r="S31" i="2"/>
  <c r="Y30" i="2"/>
  <c r="V30" i="2"/>
  <c r="T30" i="2"/>
  <c r="P30" i="2" s="1"/>
  <c r="M30" i="2" s="1"/>
  <c r="S30" i="2"/>
  <c r="Y29" i="2"/>
  <c r="V29" i="2"/>
  <c r="T29" i="2"/>
  <c r="P29" i="2" s="1"/>
  <c r="M29" i="2" s="1"/>
  <c r="S29" i="2"/>
  <c r="Y28" i="2"/>
  <c r="V28" i="2"/>
  <c r="T28" i="2"/>
  <c r="P28" i="2" s="1"/>
  <c r="M28" i="2" s="1"/>
  <c r="S28" i="2"/>
  <c r="Y27" i="2"/>
  <c r="V27" i="2"/>
  <c r="T27" i="2"/>
  <c r="P27" i="2" s="1"/>
  <c r="M27" i="2" s="1"/>
  <c r="S27" i="2"/>
  <c r="Y26" i="2"/>
  <c r="V26" i="2"/>
  <c r="T26" i="2"/>
  <c r="P26" i="2" s="1"/>
  <c r="M26" i="2" s="1"/>
  <c r="S26" i="2"/>
  <c r="Y25" i="2"/>
  <c r="V25" i="2"/>
  <c r="T25" i="2"/>
  <c r="P25" i="2" s="1"/>
  <c r="M25" i="2" s="1"/>
  <c r="S25" i="2"/>
  <c r="Y24" i="2"/>
  <c r="V24" i="2"/>
  <c r="T24" i="2"/>
  <c r="P24" i="2" s="1"/>
  <c r="M24" i="2" s="1"/>
  <c r="S24" i="2"/>
  <c r="Y23" i="2"/>
  <c r="V23" i="2"/>
  <c r="T23" i="2"/>
  <c r="P23" i="2" s="1"/>
  <c r="M23" i="2" s="1"/>
  <c r="S23" i="2"/>
  <c r="Y22" i="2"/>
  <c r="V22" i="2"/>
  <c r="T22" i="2"/>
  <c r="P22" i="2" s="1"/>
  <c r="M22" i="2" s="1"/>
  <c r="S22" i="2"/>
  <c r="Y21" i="2"/>
  <c r="V21" i="2"/>
  <c r="T21" i="2"/>
  <c r="S21" i="2"/>
  <c r="Y20" i="2"/>
  <c r="V20" i="2"/>
  <c r="T20" i="2"/>
  <c r="S20" i="2"/>
  <c r="Y19" i="2"/>
  <c r="V19" i="2"/>
  <c r="T19" i="2"/>
  <c r="S19" i="2"/>
  <c r="Y18" i="2"/>
  <c r="V18" i="2"/>
  <c r="T18" i="2"/>
  <c r="S18" i="2"/>
  <c r="Y17" i="2"/>
  <c r="V17" i="2"/>
  <c r="T17" i="2"/>
  <c r="S17" i="2"/>
  <c r="Y16" i="2"/>
  <c r="V16" i="2"/>
  <c r="T16" i="2"/>
  <c r="S16" i="2"/>
  <c r="Y15" i="2"/>
  <c r="V15" i="2"/>
  <c r="T15" i="2"/>
  <c r="S15" i="2"/>
  <c r="Y14" i="2"/>
  <c r="V14" i="2"/>
  <c r="T14" i="2"/>
  <c r="S14" i="2"/>
  <c r="Y13" i="2"/>
  <c r="V13" i="2"/>
  <c r="T13" i="2"/>
  <c r="S13" i="2"/>
  <c r="Y12" i="2"/>
  <c r="V12" i="2"/>
  <c r="T12" i="2"/>
  <c r="S12" i="2"/>
  <c r="Y11" i="2"/>
  <c r="V11" i="2"/>
  <c r="T11" i="2"/>
  <c r="S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Y10" i="2"/>
  <c r="V10" i="2"/>
  <c r="T10" i="2"/>
  <c r="S10" i="2"/>
  <c r="Y9" i="2"/>
  <c r="V9" i="2"/>
  <c r="T9" i="2"/>
  <c r="S9" i="2"/>
  <c r="F9" i="2"/>
  <c r="H9" i="2" s="1"/>
  <c r="Y8" i="2"/>
  <c r="V8" i="2"/>
  <c r="T8" i="2"/>
  <c r="S8" i="2"/>
  <c r="F8" i="2"/>
  <c r="H8" i="2" s="1"/>
  <c r="C4" i="2"/>
  <c r="A2" i="2"/>
  <c r="A1" i="2"/>
  <c r="O77" i="15" l="1"/>
  <c r="L77" i="15"/>
  <c r="L51" i="15"/>
  <c r="J51" i="15"/>
  <c r="Q49" i="15"/>
  <c r="K31" i="15"/>
  <c r="J31" i="15"/>
  <c r="I31" i="15"/>
  <c r="N77" i="15"/>
  <c r="F101" i="15"/>
  <c r="F99" i="15"/>
  <c r="F97" i="15"/>
  <c r="Q102" i="15"/>
  <c r="P102" i="15"/>
  <c r="L102" i="15"/>
  <c r="J102" i="15"/>
  <c r="M101" i="15"/>
  <c r="L101" i="15"/>
  <c r="K51" i="15"/>
  <c r="F98" i="15"/>
  <c r="H50" i="15"/>
  <c r="M80" i="15"/>
  <c r="L80" i="15"/>
  <c r="K80" i="15"/>
  <c r="J80" i="15"/>
  <c r="I80" i="15"/>
  <c r="G80" i="15"/>
  <c r="P49" i="15"/>
  <c r="O49" i="15"/>
  <c r="H31" i="15"/>
  <c r="I99" i="15"/>
  <c r="G76" i="15"/>
  <c r="G31" i="15"/>
  <c r="H98" i="15"/>
  <c r="Q75" i="15"/>
  <c r="J28" i="15"/>
  <c r="G98" i="15"/>
  <c r="P75" i="15"/>
  <c r="Q97" i="15"/>
  <c r="P97" i="15"/>
  <c r="P62" i="15"/>
  <c r="O97" i="15"/>
  <c r="N62" i="15"/>
  <c r="N97" i="15"/>
  <c r="Q56" i="15"/>
  <c r="L97" i="15"/>
  <c r="N56" i="15"/>
  <c r="K97" i="15"/>
  <c r="M56" i="15"/>
  <c r="H87" i="15"/>
  <c r="L56" i="15"/>
  <c r="N86" i="15"/>
  <c r="K56" i="15"/>
  <c r="G85" i="15"/>
  <c r="J55" i="15"/>
  <c r="Q80" i="15"/>
  <c r="I55" i="15"/>
  <c r="O75" i="15"/>
  <c r="I28" i="15"/>
  <c r="N75" i="15"/>
  <c r="N49" i="15"/>
  <c r="H28" i="15"/>
  <c r="Q101" i="15"/>
  <c r="M97" i="15"/>
  <c r="M75" i="15"/>
  <c r="K55" i="15"/>
  <c r="M49" i="15"/>
  <c r="G28" i="15"/>
  <c r="L75" i="15"/>
  <c r="L49" i="15"/>
  <c r="Q27" i="15"/>
  <c r="K75" i="15"/>
  <c r="L45" i="15"/>
  <c r="P27" i="15"/>
  <c r="K101" i="15"/>
  <c r="J97" i="15"/>
  <c r="J75" i="15"/>
  <c r="H55" i="15"/>
  <c r="K45" i="15"/>
  <c r="O27" i="15"/>
  <c r="J101" i="15"/>
  <c r="I97" i="15"/>
  <c r="I79" i="15"/>
  <c r="I75" i="15"/>
  <c r="G55" i="15"/>
  <c r="I45" i="15"/>
  <c r="Q25" i="15"/>
  <c r="I101" i="15"/>
  <c r="H97" i="15"/>
  <c r="H79" i="15"/>
  <c r="Q74" i="15"/>
  <c r="L54" i="15"/>
  <c r="M43" i="15"/>
  <c r="H101" i="15"/>
  <c r="G79" i="15"/>
  <c r="Q73" i="15"/>
  <c r="K54" i="15"/>
  <c r="L43" i="15"/>
  <c r="G101" i="15"/>
  <c r="Q94" i="15"/>
  <c r="Q78" i="15"/>
  <c r="P73" i="15"/>
  <c r="I54" i="15"/>
  <c r="I32" i="15"/>
  <c r="Q100" i="15"/>
  <c r="P94" i="15"/>
  <c r="L78" i="15"/>
  <c r="N73" i="15"/>
  <c r="H54" i="15"/>
  <c r="H32" i="15"/>
  <c r="J100" i="15"/>
  <c r="M94" i="15"/>
  <c r="K78" i="15"/>
  <c r="P71" i="15"/>
  <c r="G54" i="15"/>
  <c r="G32" i="15"/>
  <c r="I100" i="15"/>
  <c r="O93" i="15"/>
  <c r="J78" i="15"/>
  <c r="O71" i="15"/>
  <c r="Q53" i="15"/>
  <c r="Q31" i="15"/>
  <c r="H100" i="15"/>
  <c r="N93" i="15"/>
  <c r="I78" i="15"/>
  <c r="N71" i="15"/>
  <c r="P53" i="15"/>
  <c r="P31" i="15"/>
  <c r="G100" i="15"/>
  <c r="M93" i="15"/>
  <c r="H78" i="15"/>
  <c r="M71" i="15"/>
  <c r="O53" i="15"/>
  <c r="O31" i="15"/>
  <c r="Q99" i="15"/>
  <c r="L93" i="15"/>
  <c r="G78" i="15"/>
  <c r="L71" i="15"/>
  <c r="O51" i="15"/>
  <c r="N31" i="15"/>
  <c r="P99" i="15"/>
  <c r="I93" i="15"/>
  <c r="Q77" i="15"/>
  <c r="K71" i="15"/>
  <c r="N51" i="15"/>
  <c r="M31" i="15"/>
  <c r="F102" i="15"/>
  <c r="O99" i="15"/>
  <c r="H93" i="15"/>
  <c r="P77" i="15"/>
  <c r="I71" i="15"/>
  <c r="M51" i="15"/>
  <c r="P86" i="15"/>
  <c r="H63" i="15"/>
  <c r="G61" i="15"/>
  <c r="Q60" i="15"/>
  <c r="I43" i="15"/>
  <c r="L84" i="15"/>
  <c r="G43" i="15"/>
  <c r="N60" i="15"/>
  <c r="K93" i="15"/>
  <c r="P82" i="15"/>
  <c r="H71" i="15"/>
  <c r="L60" i="15"/>
  <c r="J54" i="15"/>
  <c r="G50" i="15"/>
  <c r="K41" i="15"/>
  <c r="H26" i="15"/>
  <c r="Q84" i="15"/>
  <c r="J93" i="15"/>
  <c r="O69" i="15"/>
  <c r="P58" i="15"/>
  <c r="J41" i="15"/>
  <c r="G26" i="15"/>
  <c r="N84" i="15"/>
  <c r="N69" i="15"/>
  <c r="G41" i="15"/>
  <c r="M69" i="15"/>
  <c r="P40" i="15"/>
  <c r="P25" i="15"/>
  <c r="F93" i="15"/>
  <c r="G93" i="15"/>
  <c r="H74" i="15"/>
  <c r="L69" i="15"/>
  <c r="I39" i="15"/>
  <c r="O25" i="15"/>
  <c r="Q92" i="15"/>
  <c r="G74" i="15"/>
  <c r="K69" i="15"/>
  <c r="P38" i="15"/>
  <c r="M25" i="15"/>
  <c r="Q95" i="15"/>
  <c r="M91" i="15"/>
  <c r="J69" i="15"/>
  <c r="N38" i="15"/>
  <c r="P95" i="15"/>
  <c r="L91" i="15"/>
  <c r="I69" i="15"/>
  <c r="J56" i="15"/>
  <c r="N53" i="15"/>
  <c r="K49" i="15"/>
  <c r="G37" i="15"/>
  <c r="L30" i="15"/>
  <c r="K102" i="15"/>
  <c r="N99" i="15"/>
  <c r="O95" i="15"/>
  <c r="K91" i="15"/>
  <c r="H80" i="15"/>
  <c r="M77" i="15"/>
  <c r="O73" i="15"/>
  <c r="G69" i="15"/>
  <c r="I56" i="15"/>
  <c r="M53" i="15"/>
  <c r="Q47" i="15"/>
  <c r="Q36" i="15"/>
  <c r="K30" i="15"/>
  <c r="N95" i="15"/>
  <c r="J91" i="15"/>
  <c r="M67" i="15"/>
  <c r="H56" i="15"/>
  <c r="L53" i="15"/>
  <c r="P47" i="15"/>
  <c r="N36" i="15"/>
  <c r="J30" i="15"/>
  <c r="I102" i="15"/>
  <c r="L99" i="15"/>
  <c r="M95" i="15"/>
  <c r="I91" i="15"/>
  <c r="Q79" i="15"/>
  <c r="K77" i="15"/>
  <c r="M73" i="15"/>
  <c r="L67" i="15"/>
  <c r="G56" i="15"/>
  <c r="H53" i="15"/>
  <c r="O47" i="15"/>
  <c r="L36" i="15"/>
  <c r="I30" i="15"/>
  <c r="H102" i="15"/>
  <c r="K99" i="15"/>
  <c r="L95" i="15"/>
  <c r="G91" i="15"/>
  <c r="P79" i="15"/>
  <c r="J77" i="15"/>
  <c r="L73" i="15"/>
  <c r="I67" i="15"/>
  <c r="Q55" i="15"/>
  <c r="J52" i="15"/>
  <c r="N47" i="15"/>
  <c r="P34" i="15"/>
  <c r="H30" i="15"/>
  <c r="G102" i="15"/>
  <c r="J99" i="15"/>
  <c r="K95" i="15"/>
  <c r="K89" i="15"/>
  <c r="O79" i="15"/>
  <c r="I77" i="15"/>
  <c r="K73" i="15"/>
  <c r="G67" i="15"/>
  <c r="P55" i="15"/>
  <c r="I52" i="15"/>
  <c r="M47" i="15"/>
  <c r="N32" i="15"/>
  <c r="G30" i="15"/>
  <c r="J95" i="15"/>
  <c r="J89" i="15"/>
  <c r="N79" i="15"/>
  <c r="H77" i="15"/>
  <c r="J73" i="15"/>
  <c r="K65" i="15"/>
  <c r="O55" i="15"/>
  <c r="H52" i="15"/>
  <c r="K47" i="15"/>
  <c r="M32" i="15"/>
  <c r="Q29" i="15"/>
  <c r="P101" i="15"/>
  <c r="H99" i="15"/>
  <c r="I95" i="15"/>
  <c r="G89" i="15"/>
  <c r="M79" i="15"/>
  <c r="J76" i="15"/>
  <c r="I73" i="15"/>
  <c r="J65" i="15"/>
  <c r="N55" i="15"/>
  <c r="G52" i="15"/>
  <c r="O45" i="15"/>
  <c r="L32" i="15"/>
  <c r="P29" i="15"/>
  <c r="O101" i="15"/>
  <c r="H95" i="15"/>
  <c r="P88" i="15"/>
  <c r="L79" i="15"/>
  <c r="I76" i="15"/>
  <c r="H73" i="15"/>
  <c r="G65" i="15"/>
  <c r="M55" i="15"/>
  <c r="Q51" i="15"/>
  <c r="N45" i="15"/>
  <c r="K32" i="15"/>
  <c r="O29" i="15"/>
  <c r="Q98" i="15"/>
  <c r="G95" i="15"/>
  <c r="I87" i="15"/>
  <c r="H76" i="15"/>
  <c r="Q71" i="15"/>
  <c r="P64" i="15"/>
  <c r="P51" i="15"/>
  <c r="M45" i="15"/>
  <c r="J32" i="15"/>
  <c r="N29" i="15"/>
  <c r="O58" i="15"/>
  <c r="H39" i="15"/>
  <c r="O34" i="15"/>
  <c r="I89" i="15"/>
  <c r="G87" i="15"/>
  <c r="P84" i="15"/>
  <c r="N82" i="15"/>
  <c r="K67" i="15"/>
  <c r="I65" i="15"/>
  <c r="G63" i="15"/>
  <c r="P60" i="15"/>
  <c r="N58" i="15"/>
  <c r="K43" i="15"/>
  <c r="I41" i="15"/>
  <c r="G39" i="15"/>
  <c r="P36" i="15"/>
  <c r="N34" i="15"/>
  <c r="O82" i="15"/>
  <c r="H89" i="15"/>
  <c r="Q86" i="15"/>
  <c r="O84" i="15"/>
  <c r="M82" i="15"/>
  <c r="J67" i="15"/>
  <c r="H65" i="15"/>
  <c r="Q62" i="15"/>
  <c r="O60" i="15"/>
  <c r="M58" i="15"/>
  <c r="J43" i="15"/>
  <c r="H41" i="15"/>
  <c r="Q38" i="15"/>
  <c r="O36" i="15"/>
  <c r="M34" i="15"/>
  <c r="L58" i="15"/>
  <c r="L34" i="15"/>
  <c r="H91" i="15"/>
  <c r="Q88" i="15"/>
  <c r="O86" i="15"/>
  <c r="M84" i="15"/>
  <c r="K82" i="15"/>
  <c r="H67" i="15"/>
  <c r="Q64" i="15"/>
  <c r="O62" i="15"/>
  <c r="M60" i="15"/>
  <c r="K58" i="15"/>
  <c r="L47" i="15"/>
  <c r="J45" i="15"/>
  <c r="H43" i="15"/>
  <c r="Q40" i="15"/>
  <c r="O38" i="15"/>
  <c r="M36" i="15"/>
  <c r="K34" i="15"/>
  <c r="N25" i="15"/>
  <c r="Q90" i="15"/>
  <c r="O88" i="15"/>
  <c r="M86" i="15"/>
  <c r="K84" i="15"/>
  <c r="I82" i="15"/>
  <c r="J71" i="15"/>
  <c r="H69" i="15"/>
  <c r="Q66" i="15"/>
  <c r="O64" i="15"/>
  <c r="M62" i="15"/>
  <c r="K60" i="15"/>
  <c r="I58" i="15"/>
  <c r="J47" i="15"/>
  <c r="H45" i="15"/>
  <c r="Q42" i="15"/>
  <c r="O40" i="15"/>
  <c r="M38" i="15"/>
  <c r="K36" i="15"/>
  <c r="I34" i="15"/>
  <c r="N27" i="15"/>
  <c r="L25" i="15"/>
  <c r="P90" i="15"/>
  <c r="N88" i="15"/>
  <c r="L86" i="15"/>
  <c r="J84" i="15"/>
  <c r="H82" i="15"/>
  <c r="P66" i="15"/>
  <c r="N64" i="15"/>
  <c r="L62" i="15"/>
  <c r="J60" i="15"/>
  <c r="H58" i="15"/>
  <c r="I47" i="15"/>
  <c r="G45" i="15"/>
  <c r="P42" i="15"/>
  <c r="N40" i="15"/>
  <c r="L38" i="15"/>
  <c r="J36" i="15"/>
  <c r="H34" i="15"/>
  <c r="M27" i="15"/>
  <c r="K25" i="15"/>
  <c r="O90" i="15"/>
  <c r="M88" i="15"/>
  <c r="K86" i="15"/>
  <c r="I84" i="15"/>
  <c r="G82" i="15"/>
  <c r="Q68" i="15"/>
  <c r="O66" i="15"/>
  <c r="M64" i="15"/>
  <c r="K62" i="15"/>
  <c r="I60" i="15"/>
  <c r="G58" i="15"/>
  <c r="J49" i="15"/>
  <c r="H47" i="15"/>
  <c r="Q44" i="15"/>
  <c r="O42" i="15"/>
  <c r="M40" i="15"/>
  <c r="K38" i="15"/>
  <c r="I36" i="15"/>
  <c r="G34" i="15"/>
  <c r="L27" i="15"/>
  <c r="J25" i="15"/>
  <c r="P92" i="15"/>
  <c r="N90" i="15"/>
  <c r="L88" i="15"/>
  <c r="J86" i="15"/>
  <c r="H84" i="15"/>
  <c r="Q81" i="15"/>
  <c r="P68" i="15"/>
  <c r="N66" i="15"/>
  <c r="L64" i="15"/>
  <c r="J62" i="15"/>
  <c r="H60" i="15"/>
  <c r="Q57" i="15"/>
  <c r="I49" i="15"/>
  <c r="P44" i="15"/>
  <c r="N42" i="15"/>
  <c r="L40" i="15"/>
  <c r="J38" i="15"/>
  <c r="H36" i="15"/>
  <c r="Q33" i="15"/>
  <c r="M29" i="15"/>
  <c r="K27" i="15"/>
  <c r="I25" i="15"/>
  <c r="O92" i="15"/>
  <c r="M90" i="15"/>
  <c r="K88" i="15"/>
  <c r="I86" i="15"/>
  <c r="P81" i="15"/>
  <c r="Q70" i="15"/>
  <c r="O68" i="15"/>
  <c r="M66" i="15"/>
  <c r="K64" i="15"/>
  <c r="I62" i="15"/>
  <c r="P57" i="15"/>
  <c r="H49" i="15"/>
  <c r="Q46" i="15"/>
  <c r="O44" i="15"/>
  <c r="M42" i="15"/>
  <c r="K40" i="15"/>
  <c r="I38" i="15"/>
  <c r="P33" i="15"/>
  <c r="L29" i="15"/>
  <c r="J27" i="15"/>
  <c r="H25" i="15"/>
  <c r="F96" i="15"/>
  <c r="N92" i="15"/>
  <c r="L90" i="15"/>
  <c r="J88" i="15"/>
  <c r="H86" i="15"/>
  <c r="Q83" i="15"/>
  <c r="O81" i="15"/>
  <c r="P70" i="15"/>
  <c r="N68" i="15"/>
  <c r="L66" i="15"/>
  <c r="J64" i="15"/>
  <c r="H62" i="15"/>
  <c r="Q59" i="15"/>
  <c r="O57" i="15"/>
  <c r="K53" i="15"/>
  <c r="I51" i="15"/>
  <c r="P46" i="15"/>
  <c r="N44" i="15"/>
  <c r="L42" i="15"/>
  <c r="J40" i="15"/>
  <c r="H38" i="15"/>
  <c r="Q35" i="15"/>
  <c r="O33" i="15"/>
  <c r="K29" i="15"/>
  <c r="I27" i="15"/>
  <c r="J58" i="15"/>
  <c r="Q96" i="15"/>
  <c r="O94" i="15"/>
  <c r="M92" i="15"/>
  <c r="K90" i="15"/>
  <c r="I88" i="15"/>
  <c r="P83" i="15"/>
  <c r="N81" i="15"/>
  <c r="H75" i="15"/>
  <c r="Q72" i="15"/>
  <c r="O70" i="15"/>
  <c r="M68" i="15"/>
  <c r="K66" i="15"/>
  <c r="I64" i="15"/>
  <c r="P59" i="15"/>
  <c r="N57" i="15"/>
  <c r="J53" i="15"/>
  <c r="H51" i="15"/>
  <c r="Q48" i="15"/>
  <c r="O46" i="15"/>
  <c r="M44" i="15"/>
  <c r="K42" i="15"/>
  <c r="I40" i="15"/>
  <c r="P35" i="15"/>
  <c r="N33" i="15"/>
  <c r="J29" i="15"/>
  <c r="H27" i="15"/>
  <c r="F94" i="15"/>
  <c r="P96" i="15"/>
  <c r="N94" i="15"/>
  <c r="L92" i="15"/>
  <c r="J90" i="15"/>
  <c r="H88" i="15"/>
  <c r="Q85" i="15"/>
  <c r="O83" i="15"/>
  <c r="M81" i="15"/>
  <c r="P72" i="15"/>
  <c r="N70" i="15"/>
  <c r="L68" i="15"/>
  <c r="J66" i="15"/>
  <c r="H64" i="15"/>
  <c r="Q61" i="15"/>
  <c r="O59" i="15"/>
  <c r="M57" i="15"/>
  <c r="I53" i="15"/>
  <c r="P48" i="15"/>
  <c r="N46" i="15"/>
  <c r="L44" i="15"/>
  <c r="J42" i="15"/>
  <c r="H40" i="15"/>
  <c r="Q37" i="15"/>
  <c r="O35" i="15"/>
  <c r="M33" i="15"/>
  <c r="I29" i="15"/>
  <c r="I90" i="15"/>
  <c r="G88" i="15"/>
  <c r="P85" i="15"/>
  <c r="N83" i="15"/>
  <c r="L81" i="15"/>
  <c r="O72" i="15"/>
  <c r="M70" i="15"/>
  <c r="K68" i="15"/>
  <c r="I66" i="15"/>
  <c r="P61" i="15"/>
  <c r="N59" i="15"/>
  <c r="L57" i="15"/>
  <c r="Q50" i="15"/>
  <c r="O48" i="15"/>
  <c r="M46" i="15"/>
  <c r="K44" i="15"/>
  <c r="I42" i="15"/>
  <c r="P37" i="15"/>
  <c r="N35" i="15"/>
  <c r="L33" i="15"/>
  <c r="H29" i="15"/>
  <c r="Q26" i="15"/>
  <c r="J34" i="15"/>
  <c r="F91" i="15"/>
  <c r="P98" i="15"/>
  <c r="N96" i="15"/>
  <c r="L94" i="15"/>
  <c r="J92" i="15"/>
  <c r="H90" i="15"/>
  <c r="Q87" i="15"/>
  <c r="O85" i="15"/>
  <c r="M83" i="15"/>
  <c r="K81" i="15"/>
  <c r="P74" i="15"/>
  <c r="N72" i="15"/>
  <c r="L70" i="15"/>
  <c r="J68" i="15"/>
  <c r="H66" i="15"/>
  <c r="Q63" i="15"/>
  <c r="O61" i="15"/>
  <c r="M59" i="15"/>
  <c r="K57" i="15"/>
  <c r="P50" i="15"/>
  <c r="N48" i="15"/>
  <c r="L46" i="15"/>
  <c r="J44" i="15"/>
  <c r="H42" i="15"/>
  <c r="Q39" i="15"/>
  <c r="O37" i="15"/>
  <c r="M35" i="15"/>
  <c r="K33" i="15"/>
  <c r="P26" i="15"/>
  <c r="F90" i="15"/>
  <c r="O98" i="15"/>
  <c r="M96" i="15"/>
  <c r="K94" i="15"/>
  <c r="I92" i="15"/>
  <c r="G90" i="15"/>
  <c r="P87" i="15"/>
  <c r="N85" i="15"/>
  <c r="L83" i="15"/>
  <c r="J81" i="15"/>
  <c r="Q76" i="15"/>
  <c r="O74" i="15"/>
  <c r="M72" i="15"/>
  <c r="K70" i="15"/>
  <c r="I68" i="15"/>
  <c r="P63" i="15"/>
  <c r="N61" i="15"/>
  <c r="L59" i="15"/>
  <c r="J57" i="15"/>
  <c r="Q52" i="15"/>
  <c r="O50" i="15"/>
  <c r="M48" i="15"/>
  <c r="K46" i="15"/>
  <c r="I44" i="15"/>
  <c r="P39" i="15"/>
  <c r="N37" i="15"/>
  <c r="L35" i="15"/>
  <c r="J33" i="15"/>
  <c r="Q28" i="15"/>
  <c r="O26" i="15"/>
  <c r="F89" i="15"/>
  <c r="P100" i="15"/>
  <c r="N98" i="15"/>
  <c r="L96" i="15"/>
  <c r="J94" i="15"/>
  <c r="H92" i="15"/>
  <c r="Q89" i="15"/>
  <c r="O87" i="15"/>
  <c r="M85" i="15"/>
  <c r="K83" i="15"/>
  <c r="I81" i="15"/>
  <c r="P76" i="15"/>
  <c r="N74" i="15"/>
  <c r="L72" i="15"/>
  <c r="J70" i="15"/>
  <c r="H68" i="15"/>
  <c r="Q65" i="15"/>
  <c r="O63" i="15"/>
  <c r="M61" i="15"/>
  <c r="K59" i="15"/>
  <c r="I57" i="15"/>
  <c r="P52" i="15"/>
  <c r="N50" i="15"/>
  <c r="L48" i="15"/>
  <c r="J46" i="15"/>
  <c r="H44" i="15"/>
  <c r="Q41" i="15"/>
  <c r="O39" i="15"/>
  <c r="M37" i="15"/>
  <c r="K35" i="15"/>
  <c r="I33" i="15"/>
  <c r="P28" i="15"/>
  <c r="N26" i="15"/>
  <c r="O100" i="15"/>
  <c r="M98" i="15"/>
  <c r="K96" i="15"/>
  <c r="I94" i="15"/>
  <c r="G92" i="15"/>
  <c r="P89" i="15"/>
  <c r="N87" i="15"/>
  <c r="L85" i="15"/>
  <c r="J83" i="15"/>
  <c r="H81" i="15"/>
  <c r="O76" i="15"/>
  <c r="M74" i="15"/>
  <c r="K72" i="15"/>
  <c r="I70" i="15"/>
  <c r="P65" i="15"/>
  <c r="N63" i="15"/>
  <c r="L61" i="15"/>
  <c r="J59" i="15"/>
  <c r="H57" i="15"/>
  <c r="Q54" i="15"/>
  <c r="O52" i="15"/>
  <c r="M50" i="15"/>
  <c r="K48" i="15"/>
  <c r="I46" i="15"/>
  <c r="P41" i="15"/>
  <c r="N39" i="15"/>
  <c r="L37" i="15"/>
  <c r="J35" i="15"/>
  <c r="H33" i="15"/>
  <c r="Q30" i="15"/>
  <c r="O28" i="15"/>
  <c r="M26" i="15"/>
  <c r="L82" i="15"/>
  <c r="J82" i="15"/>
  <c r="O96" i="15"/>
  <c r="N100" i="15"/>
  <c r="L98" i="15"/>
  <c r="J96" i="15"/>
  <c r="H94" i="15"/>
  <c r="Q91" i="15"/>
  <c r="O89" i="15"/>
  <c r="M87" i="15"/>
  <c r="K85" i="15"/>
  <c r="I83" i="15"/>
  <c r="P78" i="15"/>
  <c r="N76" i="15"/>
  <c r="L74" i="15"/>
  <c r="J72" i="15"/>
  <c r="H70" i="15"/>
  <c r="Q67" i="15"/>
  <c r="O65" i="15"/>
  <c r="M63" i="15"/>
  <c r="K61" i="15"/>
  <c r="I59" i="15"/>
  <c r="P54" i="15"/>
  <c r="N52" i="15"/>
  <c r="L50" i="15"/>
  <c r="J48" i="15"/>
  <c r="H46" i="15"/>
  <c r="Q43" i="15"/>
  <c r="O41" i="15"/>
  <c r="M39" i="15"/>
  <c r="K37" i="15"/>
  <c r="I35" i="15"/>
  <c r="P30" i="15"/>
  <c r="N28" i="15"/>
  <c r="L26" i="15"/>
  <c r="K92" i="15"/>
  <c r="O102" i="15"/>
  <c r="M100" i="15"/>
  <c r="K98" i="15"/>
  <c r="I96" i="15"/>
  <c r="P91" i="15"/>
  <c r="N89" i="15"/>
  <c r="L87" i="15"/>
  <c r="J85" i="15"/>
  <c r="H83" i="15"/>
  <c r="O78" i="15"/>
  <c r="M76" i="15"/>
  <c r="K74" i="15"/>
  <c r="I72" i="15"/>
  <c r="P67" i="15"/>
  <c r="N65" i="15"/>
  <c r="L63" i="15"/>
  <c r="J61" i="15"/>
  <c r="H59" i="15"/>
  <c r="O54" i="15"/>
  <c r="M52" i="15"/>
  <c r="K50" i="15"/>
  <c r="I48" i="15"/>
  <c r="P43" i="15"/>
  <c r="N41" i="15"/>
  <c r="L39" i="15"/>
  <c r="J37" i="15"/>
  <c r="H35" i="15"/>
  <c r="Q32" i="15"/>
  <c r="O30" i="15"/>
  <c r="M28" i="15"/>
  <c r="K26" i="15"/>
  <c r="N102" i="15"/>
  <c r="L100" i="15"/>
  <c r="J98" i="15"/>
  <c r="H96" i="15"/>
  <c r="Q93" i="15"/>
  <c r="O91" i="15"/>
  <c r="M89" i="15"/>
  <c r="K87" i="15"/>
  <c r="I85" i="15"/>
  <c r="P80" i="15"/>
  <c r="N78" i="15"/>
  <c r="L76" i="15"/>
  <c r="J74" i="15"/>
  <c r="H72" i="15"/>
  <c r="Q69" i="15"/>
  <c r="O67" i="15"/>
  <c r="M65" i="15"/>
  <c r="K63" i="15"/>
  <c r="I61" i="15"/>
  <c r="P56" i="15"/>
  <c r="N54" i="15"/>
  <c r="L52" i="15"/>
  <c r="J50" i="15"/>
  <c r="H48" i="15"/>
  <c r="Q45" i="15"/>
  <c r="O43" i="15"/>
  <c r="M41" i="15"/>
  <c r="K39" i="15"/>
  <c r="I37" i="15"/>
  <c r="P32" i="15"/>
  <c r="N30" i="15"/>
  <c r="L28" i="15"/>
  <c r="J26" i="15"/>
  <c r="I98" i="15"/>
  <c r="G96" i="15"/>
  <c r="Q24" i="15"/>
  <c r="M24" i="15"/>
  <c r="I24" i="15"/>
  <c r="P23" i="15"/>
  <c r="L23" i="15"/>
  <c r="H23" i="15"/>
  <c r="O22" i="15"/>
  <c r="K22" i="15"/>
  <c r="G22" i="15"/>
  <c r="N21" i="15"/>
  <c r="J21" i="15"/>
  <c r="Q20" i="15"/>
  <c r="M20" i="15"/>
  <c r="I20" i="15"/>
  <c r="P19" i="15"/>
  <c r="L19" i="15"/>
  <c r="H19" i="15"/>
  <c r="O18" i="15"/>
  <c r="K18" i="15"/>
  <c r="G18" i="15"/>
  <c r="N17" i="15"/>
  <c r="J17" i="15"/>
  <c r="Q16" i="15"/>
  <c r="M16" i="15"/>
  <c r="I16" i="15"/>
  <c r="P15" i="15"/>
  <c r="L15" i="15"/>
  <c r="H15" i="15"/>
  <c r="O14" i="15"/>
  <c r="K14" i="15"/>
  <c r="G14" i="15"/>
  <c r="N13" i="15"/>
  <c r="J13" i="15"/>
  <c r="Q12" i="15"/>
  <c r="M12" i="15"/>
  <c r="I12" i="15"/>
  <c r="P11" i="15"/>
  <c r="L11" i="15"/>
  <c r="H11" i="15"/>
  <c r="O10" i="15"/>
  <c r="K10" i="15"/>
  <c r="G10" i="15"/>
  <c r="N9" i="15"/>
  <c r="J9" i="15"/>
  <c r="Q8" i="15"/>
  <c r="M8" i="15"/>
  <c r="I8" i="15"/>
  <c r="P7" i="15"/>
  <c r="L7" i="15"/>
  <c r="H7" i="15"/>
  <c r="O6" i="15"/>
  <c r="K6" i="15"/>
  <c r="G6" i="15"/>
  <c r="N5" i="15"/>
  <c r="J5" i="15"/>
  <c r="Q4" i="15"/>
  <c r="M4" i="15"/>
  <c r="I4" i="15"/>
  <c r="P3" i="15"/>
  <c r="L3" i="15"/>
  <c r="H3" i="15"/>
  <c r="O2" i="15"/>
  <c r="K2" i="15"/>
  <c r="G2" i="15"/>
  <c r="P24" i="15"/>
  <c r="L24" i="15"/>
  <c r="H24" i="15"/>
  <c r="O23" i="15"/>
  <c r="K23" i="15"/>
  <c r="G23" i="15"/>
  <c r="N22" i="15"/>
  <c r="J22" i="15"/>
  <c r="Q21" i="15"/>
  <c r="M21" i="15"/>
  <c r="I21" i="15"/>
  <c r="P20" i="15"/>
  <c r="L20" i="15"/>
  <c r="H20" i="15"/>
  <c r="O19" i="15"/>
  <c r="K19" i="15"/>
  <c r="G19" i="15"/>
  <c r="N18" i="15"/>
  <c r="J18" i="15"/>
  <c r="Q17" i="15"/>
  <c r="M17" i="15"/>
  <c r="I17" i="15"/>
  <c r="P16" i="15"/>
  <c r="L16" i="15"/>
  <c r="H16" i="15"/>
  <c r="O15" i="15"/>
  <c r="K15" i="15"/>
  <c r="G15" i="15"/>
  <c r="N14" i="15"/>
  <c r="J14" i="15"/>
  <c r="Q13" i="15"/>
  <c r="M13" i="15"/>
  <c r="I13" i="15"/>
  <c r="P12" i="15"/>
  <c r="L12" i="15"/>
  <c r="H12" i="15"/>
  <c r="O11" i="15"/>
  <c r="K11" i="15"/>
  <c r="G11" i="15"/>
  <c r="N10" i="15"/>
  <c r="J10" i="15"/>
  <c r="Q9" i="15"/>
  <c r="M9" i="15"/>
  <c r="I9" i="15"/>
  <c r="P8" i="15"/>
  <c r="L8" i="15"/>
  <c r="H8" i="15"/>
  <c r="O7" i="15"/>
  <c r="K7" i="15"/>
  <c r="G7" i="15"/>
  <c r="N6" i="15"/>
  <c r="J6" i="15"/>
  <c r="Q5" i="15"/>
  <c r="M5" i="15"/>
  <c r="I5" i="15"/>
  <c r="P4" i="15"/>
  <c r="L4" i="15"/>
  <c r="H4" i="15"/>
  <c r="O3" i="15"/>
  <c r="K3" i="15"/>
  <c r="G3" i="15"/>
  <c r="N2" i="15"/>
  <c r="J2" i="15"/>
  <c r="O24" i="15"/>
  <c r="K24" i="15"/>
  <c r="G24" i="15"/>
  <c r="N23" i="15"/>
  <c r="J23" i="15"/>
  <c r="Q22" i="15"/>
  <c r="M22" i="15"/>
  <c r="I22" i="15"/>
  <c r="P21" i="15"/>
  <c r="L21" i="15"/>
  <c r="H21" i="15"/>
  <c r="O20" i="15"/>
  <c r="K20" i="15"/>
  <c r="G20" i="15"/>
  <c r="N19" i="15"/>
  <c r="J19" i="15"/>
  <c r="Q18" i="15"/>
  <c r="M18" i="15"/>
  <c r="I18" i="15"/>
  <c r="P17" i="15"/>
  <c r="L17" i="15"/>
  <c r="H17" i="15"/>
  <c r="O16" i="15"/>
  <c r="K16" i="15"/>
  <c r="G16" i="15"/>
  <c r="N15" i="15"/>
  <c r="J15" i="15"/>
  <c r="Q14" i="15"/>
  <c r="M14" i="15"/>
  <c r="I14" i="15"/>
  <c r="P13" i="15"/>
  <c r="L13" i="15"/>
  <c r="H13" i="15"/>
  <c r="O12" i="15"/>
  <c r="K12" i="15"/>
  <c r="G12" i="15"/>
  <c r="N11" i="15"/>
  <c r="J11" i="15"/>
  <c r="Q10" i="15"/>
  <c r="M10" i="15"/>
  <c r="I10" i="15"/>
  <c r="P9" i="15"/>
  <c r="L9" i="15"/>
  <c r="H9" i="15"/>
  <c r="O8" i="15"/>
  <c r="K8" i="15"/>
  <c r="G8" i="15"/>
  <c r="N7" i="15"/>
  <c r="J7" i="15"/>
  <c r="Q6" i="15"/>
  <c r="M6" i="15"/>
  <c r="I6" i="15"/>
  <c r="P5" i="15"/>
  <c r="L5" i="15"/>
  <c r="H5" i="15"/>
  <c r="O4" i="15"/>
  <c r="K4" i="15"/>
  <c r="G4" i="15"/>
  <c r="N3" i="15"/>
  <c r="J3" i="15"/>
  <c r="Q2" i="15"/>
  <c r="M2" i="15"/>
  <c r="I2" i="15"/>
  <c r="N24" i="15"/>
  <c r="Q23" i="15"/>
  <c r="M23" i="15"/>
  <c r="P22" i="15"/>
  <c r="L22" i="15"/>
  <c r="O21" i="15"/>
  <c r="K21" i="15"/>
  <c r="N20" i="15"/>
  <c r="Q19" i="15"/>
  <c r="M19" i="15"/>
  <c r="P18" i="15"/>
  <c r="L18" i="15"/>
  <c r="O17" i="15"/>
  <c r="K17" i="15"/>
  <c r="N16" i="15"/>
  <c r="Q15" i="15"/>
  <c r="M15" i="15"/>
  <c r="P14" i="15"/>
  <c r="L14" i="15"/>
  <c r="O13" i="15"/>
  <c r="K13" i="15"/>
  <c r="N12" i="15"/>
  <c r="Q11" i="15"/>
  <c r="M11" i="15"/>
  <c r="P10" i="15"/>
  <c r="L10" i="15"/>
  <c r="O9" i="15"/>
  <c r="K9" i="15"/>
  <c r="N8" i="15"/>
  <c r="Q7" i="15"/>
  <c r="M7" i="15"/>
  <c r="P6" i="15"/>
  <c r="L6" i="15"/>
  <c r="O5" i="15"/>
  <c r="K5" i="15"/>
  <c r="N4" i="15"/>
  <c r="Q3" i="15"/>
  <c r="M3" i="15"/>
  <c r="P2" i="15"/>
  <c r="L2" i="15"/>
  <c r="H2" i="15"/>
  <c r="F4" i="15"/>
  <c r="F52" i="15"/>
  <c r="F76" i="15"/>
  <c r="F5" i="15"/>
  <c r="F13" i="15"/>
  <c r="F21" i="15"/>
  <c r="F29" i="15"/>
  <c r="F37" i="15"/>
  <c r="F45" i="15"/>
  <c r="F53" i="15"/>
  <c r="AB61" i="15"/>
  <c r="F61" i="15"/>
  <c r="AB69" i="15"/>
  <c r="F69" i="15"/>
  <c r="AB77" i="15"/>
  <c r="F77" i="15"/>
  <c r="F85" i="15"/>
  <c r="F44" i="15"/>
  <c r="F92" i="15"/>
  <c r="F6" i="15"/>
  <c r="F14" i="15"/>
  <c r="AB22" i="15"/>
  <c r="F22" i="15"/>
  <c r="AB30" i="15"/>
  <c r="F30" i="15"/>
  <c r="F38" i="15"/>
  <c r="F46" i="15"/>
  <c r="F54" i="15"/>
  <c r="F62" i="15"/>
  <c r="F70" i="15"/>
  <c r="F78" i="15"/>
  <c r="AB86" i="15"/>
  <c r="F86" i="15"/>
  <c r="F20" i="15"/>
  <c r="AB68" i="15"/>
  <c r="F68" i="15"/>
  <c r="F7" i="15"/>
  <c r="F15" i="15"/>
  <c r="F23" i="15"/>
  <c r="F31" i="15"/>
  <c r="F39" i="15"/>
  <c r="F47" i="15"/>
  <c r="F55" i="15"/>
  <c r="AB63" i="15"/>
  <c r="F63" i="15"/>
  <c r="F71" i="15"/>
  <c r="F79" i="15"/>
  <c r="F87" i="15"/>
  <c r="C60" i="15"/>
  <c r="F60" i="15"/>
  <c r="B8" i="15"/>
  <c r="F8" i="15"/>
  <c r="F16" i="15"/>
  <c r="F24" i="15"/>
  <c r="F32" i="15"/>
  <c r="F40" i="15"/>
  <c r="C48" i="15"/>
  <c r="F48" i="15"/>
  <c r="F56" i="15"/>
  <c r="AB64" i="15"/>
  <c r="F64" i="15"/>
  <c r="F72" i="15"/>
  <c r="F80" i="15"/>
  <c r="AB88" i="15"/>
  <c r="F12" i="15"/>
  <c r="F9" i="15"/>
  <c r="F17" i="15"/>
  <c r="F25" i="15"/>
  <c r="F33" i="15"/>
  <c r="F41" i="15"/>
  <c r="F49" i="15"/>
  <c r="F57" i="15"/>
  <c r="F65" i="15"/>
  <c r="AB73" i="15"/>
  <c r="F73" i="15"/>
  <c r="F81" i="15"/>
  <c r="F28" i="15"/>
  <c r="F84" i="15"/>
  <c r="F100" i="15"/>
  <c r="F10" i="15"/>
  <c r="F18" i="15"/>
  <c r="F26" i="15"/>
  <c r="AB34" i="15"/>
  <c r="F34" i="15"/>
  <c r="F42" i="15"/>
  <c r="F50" i="15"/>
  <c r="F58" i="15"/>
  <c r="F66" i="15"/>
  <c r="D74" i="15"/>
  <c r="E74" i="15" s="1"/>
  <c r="F74" i="15"/>
  <c r="AB82" i="15"/>
  <c r="F82" i="15"/>
  <c r="F36" i="15"/>
  <c r="F11" i="15"/>
  <c r="F19" i="15"/>
  <c r="F27" i="15"/>
  <c r="F35" i="15"/>
  <c r="F43" i="15"/>
  <c r="F51" i="15"/>
  <c r="F59" i="15"/>
  <c r="AB67" i="15"/>
  <c r="F67" i="15"/>
  <c r="AB75" i="15"/>
  <c r="F75" i="15"/>
  <c r="F83" i="15"/>
  <c r="X12" i="3"/>
  <c r="X13" i="3"/>
  <c r="X14" i="3"/>
  <c r="X11" i="3"/>
  <c r="C40" i="15"/>
  <c r="D76" i="15"/>
  <c r="E76" i="15" s="1"/>
  <c r="B5" i="15"/>
  <c r="B19" i="15"/>
  <c r="D56" i="15"/>
  <c r="E56" i="15" s="1"/>
  <c r="D72" i="15"/>
  <c r="E72" i="15" s="1"/>
  <c r="C65" i="15"/>
  <c r="C70" i="15"/>
  <c r="D62" i="15"/>
  <c r="E62" i="15" s="1"/>
  <c r="B15" i="15"/>
  <c r="B36" i="15"/>
  <c r="B58" i="15"/>
  <c r="C19" i="15"/>
  <c r="C67" i="15"/>
  <c r="C69" i="15"/>
  <c r="AB50" i="15"/>
  <c r="B25" i="15"/>
  <c r="B30" i="15"/>
  <c r="C57" i="15"/>
  <c r="C63" i="15"/>
  <c r="D30" i="15"/>
  <c r="E30" i="15" s="1"/>
  <c r="C2" i="15"/>
  <c r="B10" i="15"/>
  <c r="C18" i="15"/>
  <c r="B24" i="15"/>
  <c r="AB42" i="15"/>
  <c r="B44" i="15"/>
  <c r="AB46" i="15"/>
  <c r="C61" i="15"/>
  <c r="C68" i="15"/>
  <c r="D24" i="15"/>
  <c r="E24" i="15" s="1"/>
  <c r="C44" i="15"/>
  <c r="C5" i="15"/>
  <c r="C6" i="15"/>
  <c r="C58" i="15"/>
  <c r="C64" i="15"/>
  <c r="AB70" i="15"/>
  <c r="C75" i="15"/>
  <c r="D5" i="15"/>
  <c r="E5" i="15" s="1"/>
  <c r="B12" i="15"/>
  <c r="B50" i="15"/>
  <c r="C56" i="15"/>
  <c r="C62" i="15"/>
  <c r="AB62" i="15"/>
  <c r="AB24" i="15"/>
  <c r="AA8" i="2"/>
  <c r="AA18" i="2"/>
  <c r="AB18" i="2" s="1"/>
  <c r="Q18" i="2" s="1"/>
  <c r="AA36" i="2"/>
  <c r="AB36" i="2" s="1"/>
  <c r="Q36" i="2" s="1"/>
  <c r="AA95" i="2"/>
  <c r="AB95" i="2" s="1"/>
  <c r="Q95" i="2" s="1"/>
  <c r="AA21" i="2"/>
  <c r="AA39" i="2"/>
  <c r="AB39" i="2" s="1"/>
  <c r="Q39" i="2" s="1"/>
  <c r="AA47" i="2"/>
  <c r="AB47" i="2" s="1"/>
  <c r="Q47" i="2" s="1"/>
  <c r="AA56" i="2"/>
  <c r="AB56" i="2" s="1"/>
  <c r="Q56" i="2" s="1"/>
  <c r="AA64" i="2"/>
  <c r="AB64" i="2" s="1"/>
  <c r="Q64" i="2" s="1"/>
  <c r="AA72" i="2"/>
  <c r="AB72" i="2" s="1"/>
  <c r="Q72" i="2" s="1"/>
  <c r="AA80" i="2"/>
  <c r="AB80" i="2" s="1"/>
  <c r="Q80" i="2" s="1"/>
  <c r="AA89" i="2"/>
  <c r="AB89" i="2" s="1"/>
  <c r="Q89" i="2" s="1"/>
  <c r="AA90" i="2"/>
  <c r="AB90" i="2" s="1"/>
  <c r="Q90" i="2" s="1"/>
  <c r="AA98" i="2"/>
  <c r="AB98" i="2" s="1"/>
  <c r="Q98" i="2" s="1"/>
  <c r="AA107" i="2"/>
  <c r="AB107" i="2" s="1"/>
  <c r="Q107" i="2" s="1"/>
  <c r="AA29" i="2"/>
  <c r="AB29" i="2" s="1"/>
  <c r="Q29" i="2" s="1"/>
  <c r="AA38" i="2"/>
  <c r="AB38" i="2" s="1"/>
  <c r="Q38" i="2" s="1"/>
  <c r="AA46" i="2"/>
  <c r="AB46" i="2" s="1"/>
  <c r="Q46" i="2" s="1"/>
  <c r="AA55" i="2"/>
  <c r="AB55" i="2" s="1"/>
  <c r="Q55" i="2" s="1"/>
  <c r="AA63" i="2"/>
  <c r="AB63" i="2" s="1"/>
  <c r="Q63" i="2" s="1"/>
  <c r="AA71" i="2"/>
  <c r="AB71" i="2" s="1"/>
  <c r="Q71" i="2" s="1"/>
  <c r="AA79" i="2"/>
  <c r="AB79" i="2" s="1"/>
  <c r="Q79" i="2" s="1"/>
  <c r="AA88" i="2"/>
  <c r="AB88" i="2" s="1"/>
  <c r="Q88" i="2" s="1"/>
  <c r="AA106" i="2"/>
  <c r="AB106" i="2" s="1"/>
  <c r="Q106" i="2" s="1"/>
  <c r="AA26" i="2"/>
  <c r="AB26" i="2" s="1"/>
  <c r="Q26" i="2" s="1"/>
  <c r="AA52" i="2"/>
  <c r="AB52" i="2" s="1"/>
  <c r="Q52" i="2" s="1"/>
  <c r="AA68" i="2"/>
  <c r="AB68" i="2" s="1"/>
  <c r="Q68" i="2" s="1"/>
  <c r="AA76" i="2"/>
  <c r="AB76" i="2" s="1"/>
  <c r="Q76" i="2" s="1"/>
  <c r="AA103" i="2"/>
  <c r="AB103" i="2" s="1"/>
  <c r="Q103" i="2" s="1"/>
  <c r="AA25" i="2"/>
  <c r="AB25" i="2" s="1"/>
  <c r="Q25" i="2" s="1"/>
  <c r="AA33" i="2"/>
  <c r="AB33" i="2" s="1"/>
  <c r="Q33" i="2" s="1"/>
  <c r="AA44" i="2"/>
  <c r="AB44" i="2" s="1"/>
  <c r="Q44" i="2" s="1"/>
  <c r="AA51" i="2"/>
  <c r="AB51" i="2" s="1"/>
  <c r="Q51" i="2" s="1"/>
  <c r="AA59" i="2"/>
  <c r="AB59" i="2" s="1"/>
  <c r="Q59" i="2" s="1"/>
  <c r="AA60" i="2"/>
  <c r="AB60" i="2" s="1"/>
  <c r="Q60" i="2" s="1"/>
  <c r="AA67" i="2"/>
  <c r="AB67" i="2" s="1"/>
  <c r="Q67" i="2" s="1"/>
  <c r="AA75" i="2"/>
  <c r="AB75" i="2" s="1"/>
  <c r="Q75" i="2" s="1"/>
  <c r="AA93" i="2"/>
  <c r="AB93" i="2" s="1"/>
  <c r="Q93" i="2" s="1"/>
  <c r="AA102" i="2"/>
  <c r="AB102" i="2" s="1"/>
  <c r="Q102" i="2" s="1"/>
  <c r="AA16" i="2"/>
  <c r="AB16" i="2" s="1"/>
  <c r="Q16" i="2" s="1"/>
  <c r="AA13" i="2"/>
  <c r="AA14" i="2"/>
  <c r="AB14" i="2" s="1"/>
  <c r="Q14" i="2" s="1"/>
  <c r="AA23" i="2"/>
  <c r="AB23" i="2" s="1"/>
  <c r="Q23" i="2" s="1"/>
  <c r="AA31" i="2"/>
  <c r="AB31" i="2" s="1"/>
  <c r="Q31" i="2" s="1"/>
  <c r="AA40" i="2"/>
  <c r="AB40" i="2" s="1"/>
  <c r="Q40" i="2" s="1"/>
  <c r="AA48" i="2"/>
  <c r="AB48" i="2" s="1"/>
  <c r="Q48" i="2" s="1"/>
  <c r="AA57" i="2"/>
  <c r="AB57" i="2" s="1"/>
  <c r="Q57" i="2" s="1"/>
  <c r="AA65" i="2"/>
  <c r="AB65" i="2" s="1"/>
  <c r="Q65" i="2" s="1"/>
  <c r="AA73" i="2"/>
  <c r="AB73" i="2" s="1"/>
  <c r="Q73" i="2" s="1"/>
  <c r="AA81" i="2"/>
  <c r="AB81" i="2" s="1"/>
  <c r="Q81" i="2" s="1"/>
  <c r="AA91" i="2"/>
  <c r="AB91" i="2" s="1"/>
  <c r="Q91" i="2" s="1"/>
  <c r="AA99" i="2"/>
  <c r="AB99" i="2" s="1"/>
  <c r="Q99" i="2" s="1"/>
  <c r="AA100" i="2"/>
  <c r="AB100" i="2" s="1"/>
  <c r="Q100" i="2" s="1"/>
  <c r="AA108" i="2"/>
  <c r="AB108" i="2" s="1"/>
  <c r="Q108" i="2" s="1"/>
  <c r="AA109" i="2"/>
  <c r="AB109" i="2" s="1"/>
  <c r="Q109" i="2" s="1"/>
  <c r="AA15" i="2"/>
  <c r="AB15" i="2" s="1"/>
  <c r="Q15" i="2" s="1"/>
  <c r="AA24" i="2"/>
  <c r="AB24" i="2" s="1"/>
  <c r="Q24" i="2" s="1"/>
  <c r="AA32" i="2"/>
  <c r="AB32" i="2" s="1"/>
  <c r="Q32" i="2" s="1"/>
  <c r="AA41" i="2"/>
  <c r="AB41" i="2" s="1"/>
  <c r="Q41" i="2" s="1"/>
  <c r="AA49" i="2"/>
  <c r="AB49" i="2" s="1"/>
  <c r="Q49" i="2" s="1"/>
  <c r="AA83" i="2"/>
  <c r="AB83" i="2" s="1"/>
  <c r="Q83" i="2" s="1"/>
  <c r="AA92" i="2"/>
  <c r="AB92" i="2" s="1"/>
  <c r="Q92" i="2" s="1"/>
  <c r="AA101" i="2"/>
  <c r="AB101" i="2" s="1"/>
  <c r="Q101" i="2" s="1"/>
  <c r="AA12" i="2"/>
  <c r="AB12" i="2" s="1"/>
  <c r="Q12" i="2" s="1"/>
  <c r="AA22" i="2"/>
  <c r="AB22" i="2" s="1"/>
  <c r="Q22" i="2" s="1"/>
  <c r="AA30" i="2"/>
  <c r="AB30" i="2" s="1"/>
  <c r="Q30" i="2" s="1"/>
  <c r="AA34" i="2"/>
  <c r="AB34" i="2" s="1"/>
  <c r="Q34" i="2" s="1"/>
  <c r="AA42" i="2"/>
  <c r="AB42" i="2" s="1"/>
  <c r="Q42" i="2" s="1"/>
  <c r="AA50" i="2"/>
  <c r="AB50" i="2" s="1"/>
  <c r="Q50" i="2" s="1"/>
  <c r="AA58" i="2"/>
  <c r="AB58" i="2" s="1"/>
  <c r="Q58" i="2" s="1"/>
  <c r="AA66" i="2"/>
  <c r="AB66" i="2" s="1"/>
  <c r="Q66" i="2" s="1"/>
  <c r="AA74" i="2"/>
  <c r="AB74" i="2" s="1"/>
  <c r="Q74" i="2" s="1"/>
  <c r="AA82" i="2"/>
  <c r="AB82" i="2" s="1"/>
  <c r="Q82" i="2" s="1"/>
  <c r="AA84" i="2"/>
  <c r="AB84" i="2" s="1"/>
  <c r="Q84" i="2" s="1"/>
  <c r="AA11" i="2"/>
  <c r="AB11" i="2" s="1"/>
  <c r="Q11" i="2" s="1"/>
  <c r="AA9" i="2"/>
  <c r="AA10" i="2"/>
  <c r="AA19" i="2"/>
  <c r="AB19" i="2" s="1"/>
  <c r="Q19" i="2" s="1"/>
  <c r="AA20" i="2"/>
  <c r="AB20" i="2" s="1"/>
  <c r="Q20" i="2" s="1"/>
  <c r="AA28" i="2"/>
  <c r="AB28" i="2" s="1"/>
  <c r="Q28" i="2" s="1"/>
  <c r="AA37" i="2"/>
  <c r="AB37" i="2" s="1"/>
  <c r="Q37" i="2" s="1"/>
  <c r="AA45" i="2"/>
  <c r="AB45" i="2" s="1"/>
  <c r="Q45" i="2" s="1"/>
  <c r="AA54" i="2"/>
  <c r="AB54" i="2" s="1"/>
  <c r="Q54" i="2" s="1"/>
  <c r="AA62" i="2"/>
  <c r="AB62" i="2" s="1"/>
  <c r="Q62" i="2" s="1"/>
  <c r="AA70" i="2"/>
  <c r="AB70" i="2" s="1"/>
  <c r="Q70" i="2" s="1"/>
  <c r="AA78" i="2"/>
  <c r="AB78" i="2" s="1"/>
  <c r="Q78" i="2" s="1"/>
  <c r="AA87" i="2"/>
  <c r="AB87" i="2" s="1"/>
  <c r="Q87" i="2" s="1"/>
  <c r="AA96" i="2"/>
  <c r="AB96" i="2" s="1"/>
  <c r="Q96" i="2" s="1"/>
  <c r="AA97" i="2"/>
  <c r="AB97" i="2" s="1"/>
  <c r="Q97" i="2" s="1"/>
  <c r="AA105" i="2"/>
  <c r="AB105" i="2" s="1"/>
  <c r="Q105" i="2" s="1"/>
  <c r="AA27" i="2"/>
  <c r="AB27" i="2" s="1"/>
  <c r="Q27" i="2" s="1"/>
  <c r="AA53" i="2"/>
  <c r="AB53" i="2" s="1"/>
  <c r="Q53" i="2" s="1"/>
  <c r="AA61" i="2"/>
  <c r="AB61" i="2" s="1"/>
  <c r="Q61" i="2" s="1"/>
  <c r="AA69" i="2"/>
  <c r="AB69" i="2" s="1"/>
  <c r="Q69" i="2" s="1"/>
  <c r="AA77" i="2"/>
  <c r="AB77" i="2" s="1"/>
  <c r="Q77" i="2" s="1"/>
  <c r="AA86" i="2"/>
  <c r="AB86" i="2" s="1"/>
  <c r="Q86" i="2" s="1"/>
  <c r="AA104" i="2"/>
  <c r="AB104" i="2" s="1"/>
  <c r="Q104" i="2" s="1"/>
  <c r="AA17" i="2"/>
  <c r="AB17" i="2" s="1"/>
  <c r="Q17" i="2" s="1"/>
  <c r="AA35" i="2"/>
  <c r="AB35" i="2" s="1"/>
  <c r="Q35" i="2" s="1"/>
  <c r="AA43" i="2"/>
  <c r="AB43" i="2" s="1"/>
  <c r="Q43" i="2" s="1"/>
  <c r="AA85" i="2"/>
  <c r="AB85" i="2" s="1"/>
  <c r="Q85" i="2" s="1"/>
  <c r="AA94" i="2"/>
  <c r="AB94" i="2" s="1"/>
  <c r="Q94" i="2" s="1"/>
  <c r="E75" i="12"/>
  <c r="J7" i="12"/>
  <c r="E86" i="12"/>
  <c r="G40" i="12"/>
  <c r="F34" i="12"/>
  <c r="I40" i="12"/>
  <c r="F14" i="12"/>
  <c r="G14" i="12"/>
  <c r="E21" i="12"/>
  <c r="B55" i="12"/>
  <c r="C55" i="12" s="1"/>
  <c r="D55" i="12" s="1"/>
  <c r="F7" i="12"/>
  <c r="H12" i="12"/>
  <c r="F21" i="12"/>
  <c r="H55" i="12"/>
  <c r="E92" i="12"/>
  <c r="H21" i="12"/>
  <c r="E13" i="12"/>
  <c r="F39" i="12"/>
  <c r="F63" i="12"/>
  <c r="F13" i="12"/>
  <c r="H39" i="12"/>
  <c r="H13" i="12"/>
  <c r="J23" i="12"/>
  <c r="B30" i="12"/>
  <c r="C30" i="12" s="1"/>
  <c r="D30" i="12" s="1"/>
  <c r="E36" i="12"/>
  <c r="I58" i="12"/>
  <c r="I64" i="12"/>
  <c r="H90" i="12"/>
  <c r="J36" i="12"/>
  <c r="G85" i="12"/>
  <c r="B91" i="12"/>
  <c r="C91" i="12" s="1"/>
  <c r="D91" i="12" s="1"/>
  <c r="F11" i="12"/>
  <c r="G13" i="12"/>
  <c r="H14" i="12"/>
  <c r="I24" i="12"/>
  <c r="F30" i="12"/>
  <c r="G34" i="12"/>
  <c r="G37" i="12"/>
  <c r="F42" i="12"/>
  <c r="B54" i="12"/>
  <c r="C54" i="12" s="1"/>
  <c r="D54" i="12" s="1"/>
  <c r="F61" i="12"/>
  <c r="E76" i="12"/>
  <c r="H85" i="12"/>
  <c r="G92" i="12"/>
  <c r="G11" i="12"/>
  <c r="H30" i="12"/>
  <c r="I42" i="12"/>
  <c r="G54" i="12"/>
  <c r="I61" i="12"/>
  <c r="G76" i="12"/>
  <c r="G9" i="12"/>
  <c r="E15" i="12"/>
  <c r="H54" i="12"/>
  <c r="G72" i="12"/>
  <c r="J92" i="12"/>
  <c r="G101" i="12"/>
  <c r="I54" i="12"/>
  <c r="G6" i="12"/>
  <c r="B14" i="12"/>
  <c r="C14" i="12" s="1"/>
  <c r="D14" i="12" s="1"/>
  <c r="G32" i="12"/>
  <c r="F84" i="12"/>
  <c r="J86" i="12"/>
  <c r="E91" i="12"/>
  <c r="E93" i="12"/>
  <c r="E102" i="12"/>
  <c r="B10" i="12"/>
  <c r="C10" i="12" s="1"/>
  <c r="K10" i="12" s="1"/>
  <c r="B13" i="12"/>
  <c r="C13" i="12" s="1"/>
  <c r="K13" i="12" s="1"/>
  <c r="E14" i="12"/>
  <c r="I36" i="12"/>
  <c r="E39" i="12"/>
  <c r="H84" i="12"/>
  <c r="J91" i="12"/>
  <c r="F93" i="12"/>
  <c r="D66" i="12"/>
  <c r="K66" i="12"/>
  <c r="J19" i="12"/>
  <c r="J24" i="12"/>
  <c r="E29" i="12"/>
  <c r="I30" i="12"/>
  <c r="B44" i="12"/>
  <c r="C44" i="12" s="1"/>
  <c r="K44" i="12" s="1"/>
  <c r="I48" i="12"/>
  <c r="G61" i="12"/>
  <c r="G67" i="12"/>
  <c r="E69" i="12"/>
  <c r="F76" i="12"/>
  <c r="H29" i="12"/>
  <c r="I69" i="12"/>
  <c r="G5" i="12"/>
  <c r="E16" i="12"/>
  <c r="H20" i="12"/>
  <c r="H22" i="12"/>
  <c r="F25" i="12"/>
  <c r="B38" i="12"/>
  <c r="C38" i="12" s="1"/>
  <c r="D38" i="12" s="1"/>
  <c r="B43" i="12"/>
  <c r="C43" i="12" s="1"/>
  <c r="K43" i="12" s="1"/>
  <c r="B45" i="12"/>
  <c r="C45" i="12" s="1"/>
  <c r="K45" i="12" s="1"/>
  <c r="H46" i="12"/>
  <c r="H49" i="12"/>
  <c r="B53" i="12"/>
  <c r="C53" i="12" s="1"/>
  <c r="K53" i="12" s="1"/>
  <c r="E60" i="12"/>
  <c r="G65" i="12"/>
  <c r="H76" i="12"/>
  <c r="E79" i="12"/>
  <c r="F102" i="12"/>
  <c r="B9" i="12"/>
  <c r="C9" i="12" s="1"/>
  <c r="D9" i="12" s="1"/>
  <c r="G16" i="12"/>
  <c r="I25" i="12"/>
  <c r="H35" i="12"/>
  <c r="E37" i="12"/>
  <c r="E38" i="12"/>
  <c r="I41" i="12"/>
  <c r="G43" i="12"/>
  <c r="E45" i="12"/>
  <c r="I49" i="12"/>
  <c r="F53" i="12"/>
  <c r="H56" i="12"/>
  <c r="H60" i="12"/>
  <c r="B68" i="12"/>
  <c r="C68" i="12" s="1"/>
  <c r="K68" i="12" s="1"/>
  <c r="F79" i="12"/>
  <c r="B83" i="12"/>
  <c r="C83" i="12" s="1"/>
  <c r="D83" i="12" s="1"/>
  <c r="F95" i="12"/>
  <c r="H102" i="12"/>
  <c r="F9" i="12"/>
  <c r="F37" i="12"/>
  <c r="G38" i="12"/>
  <c r="H43" i="12"/>
  <c r="F45" i="12"/>
  <c r="E47" i="12"/>
  <c r="F68" i="12"/>
  <c r="H79" i="12"/>
  <c r="G83" i="12"/>
  <c r="J102" i="12"/>
  <c r="H38" i="12"/>
  <c r="I43" i="12"/>
  <c r="G45" i="12"/>
  <c r="J53" i="12"/>
  <c r="H83" i="12"/>
  <c r="E100" i="12"/>
  <c r="F18" i="12"/>
  <c r="G21" i="12"/>
  <c r="H24" i="12"/>
  <c r="G30" i="12"/>
  <c r="G36" i="12"/>
  <c r="H37" i="12"/>
  <c r="G42" i="12"/>
  <c r="H45" i="12"/>
  <c r="J47" i="12"/>
  <c r="G50" i="12"/>
  <c r="F55" i="12"/>
  <c r="G58" i="12"/>
  <c r="B61" i="12"/>
  <c r="C61" i="12" s="1"/>
  <c r="D61" i="12" s="1"/>
  <c r="J68" i="12"/>
  <c r="B72" i="12"/>
  <c r="C72" i="12" s="1"/>
  <c r="K72" i="12" s="1"/>
  <c r="B76" i="12"/>
  <c r="C76" i="12" s="1"/>
  <c r="K76" i="12" s="1"/>
  <c r="E77" i="12"/>
  <c r="I80" i="12"/>
  <c r="I83" i="12"/>
  <c r="I85" i="12"/>
  <c r="J28" i="12"/>
  <c r="J59" i="12"/>
  <c r="J88" i="12"/>
  <c r="B2" i="12"/>
  <c r="C2" i="12" s="1"/>
  <c r="K2" i="12" s="1"/>
  <c r="J5" i="12"/>
  <c r="F8" i="12"/>
  <c r="I12" i="12"/>
  <c r="H15" i="12"/>
  <c r="B26" i="12"/>
  <c r="C26" i="12" s="1"/>
  <c r="D26" i="12" s="1"/>
  <c r="B28" i="12"/>
  <c r="C28" i="12" s="1"/>
  <c r="K28" i="12" s="1"/>
  <c r="J29" i="12"/>
  <c r="E57" i="12"/>
  <c r="B59" i="12"/>
  <c r="C59" i="12" s="1"/>
  <c r="J60" i="12"/>
  <c r="G63" i="12"/>
  <c r="E70" i="12"/>
  <c r="G75" i="12"/>
  <c r="F77" i="12"/>
  <c r="E81" i="12"/>
  <c r="B88" i="12"/>
  <c r="C88" i="12" s="1"/>
  <c r="B96" i="12"/>
  <c r="C96" i="12" s="1"/>
  <c r="K96" i="12" s="1"/>
  <c r="F99" i="12"/>
  <c r="I99" i="12"/>
  <c r="F100" i="12"/>
  <c r="H101" i="12"/>
  <c r="J3" i="12"/>
  <c r="B5" i="12"/>
  <c r="C5" i="12" s="1"/>
  <c r="K5" i="12" s="1"/>
  <c r="H8" i="12"/>
  <c r="I9" i="12"/>
  <c r="I11" i="12"/>
  <c r="I15" i="12"/>
  <c r="E18" i="12"/>
  <c r="G20" i="12"/>
  <c r="F23" i="12"/>
  <c r="B25" i="12"/>
  <c r="C25" i="12" s="1"/>
  <c r="B29" i="12"/>
  <c r="C29" i="12" s="1"/>
  <c r="K29" i="12" s="1"/>
  <c r="E32" i="12"/>
  <c r="F35" i="12"/>
  <c r="H41" i="12"/>
  <c r="B47" i="12"/>
  <c r="C47" i="12" s="1"/>
  <c r="D47" i="12" s="1"/>
  <c r="H48" i="12"/>
  <c r="E50" i="12"/>
  <c r="E53" i="12"/>
  <c r="J55" i="12"/>
  <c r="G57" i="12"/>
  <c r="B60" i="12"/>
  <c r="C60" i="12" s="1"/>
  <c r="K60" i="12" s="1"/>
  <c r="H63" i="12"/>
  <c r="E65" i="12"/>
  <c r="B67" i="12"/>
  <c r="C67" i="12" s="1"/>
  <c r="E68" i="12"/>
  <c r="B69" i="12"/>
  <c r="C69" i="12" s="1"/>
  <c r="D69" i="12" s="1"/>
  <c r="H70" i="12"/>
  <c r="F72" i="12"/>
  <c r="I75" i="12"/>
  <c r="G77" i="12"/>
  <c r="G79" i="12"/>
  <c r="F81" i="12"/>
  <c r="I96" i="12"/>
  <c r="B99" i="12"/>
  <c r="C99" i="12" s="1"/>
  <c r="K99" i="12" s="1"/>
  <c r="G100" i="12"/>
  <c r="I8" i="12"/>
  <c r="J12" i="12"/>
  <c r="E28" i="12"/>
  <c r="J70" i="12"/>
  <c r="I77" i="12"/>
  <c r="G81" i="12"/>
  <c r="J84" i="12"/>
  <c r="F88" i="12"/>
  <c r="H100" i="12"/>
  <c r="B3" i="12"/>
  <c r="C3" i="12" s="1"/>
  <c r="D3" i="12" s="1"/>
  <c r="B4" i="12"/>
  <c r="C4" i="12" s="1"/>
  <c r="K4" i="12" s="1"/>
  <c r="E5" i="12"/>
  <c r="H6" i="12"/>
  <c r="B12" i="12"/>
  <c r="C12" i="12" s="1"/>
  <c r="K12" i="12" s="1"/>
  <c r="J13" i="12"/>
  <c r="I14" i="12"/>
  <c r="J15" i="12"/>
  <c r="I18" i="12"/>
  <c r="G25" i="12"/>
  <c r="F27" i="12"/>
  <c r="G28" i="12"/>
  <c r="F29" i="12"/>
  <c r="B31" i="12"/>
  <c r="C31" i="12" s="1"/>
  <c r="D31" i="12" s="1"/>
  <c r="J37" i="12"/>
  <c r="J39" i="12"/>
  <c r="J44" i="12"/>
  <c r="F47" i="12"/>
  <c r="G53" i="12"/>
  <c r="E56" i="12"/>
  <c r="E59" i="12"/>
  <c r="F60" i="12"/>
  <c r="H62" i="12"/>
  <c r="B64" i="12"/>
  <c r="C64" i="12" s="1"/>
  <c r="H67" i="12"/>
  <c r="G68" i="12"/>
  <c r="G69" i="12"/>
  <c r="H72" i="12"/>
  <c r="F74" i="12"/>
  <c r="J75" i="12"/>
  <c r="B84" i="12"/>
  <c r="C84" i="12" s="1"/>
  <c r="K84" i="12" s="1"/>
  <c r="F86" i="12"/>
  <c r="G88" i="12"/>
  <c r="F90" i="12"/>
  <c r="I92" i="12"/>
  <c r="H92" i="12"/>
  <c r="J93" i="12"/>
  <c r="G93" i="12"/>
  <c r="I95" i="12"/>
  <c r="G95" i="12"/>
  <c r="H97" i="12"/>
  <c r="F97" i="12"/>
  <c r="H99" i="12"/>
  <c r="E3" i="12"/>
  <c r="E4" i="12"/>
  <c r="F5" i="12"/>
  <c r="J18" i="12"/>
  <c r="B21" i="12"/>
  <c r="C21" i="12" s="1"/>
  <c r="K21" i="12" s="1"/>
  <c r="J21" i="12"/>
  <c r="H25" i="12"/>
  <c r="G27" i="12"/>
  <c r="H28" i="12"/>
  <c r="G29" i="12"/>
  <c r="E30" i="12"/>
  <c r="E31" i="12"/>
  <c r="B37" i="12"/>
  <c r="C37" i="12" s="1"/>
  <c r="K37" i="12" s="1"/>
  <c r="B39" i="12"/>
  <c r="C39" i="12" s="1"/>
  <c r="D39" i="12" s="1"/>
  <c r="J45" i="12"/>
  <c r="H47" i="12"/>
  <c r="B51" i="12"/>
  <c r="C51" i="12" s="1"/>
  <c r="K51" i="12" s="1"/>
  <c r="H53" i="12"/>
  <c r="E55" i="12"/>
  <c r="G56" i="12"/>
  <c r="F58" i="12"/>
  <c r="G59" i="12"/>
  <c r="G60" i="12"/>
  <c r="E61" i="12"/>
  <c r="I67" i="12"/>
  <c r="H68" i="12"/>
  <c r="H69" i="12"/>
  <c r="I72" i="12"/>
  <c r="H74" i="12"/>
  <c r="J76" i="12"/>
  <c r="B80" i="12"/>
  <c r="C80" i="12" s="1"/>
  <c r="K80" i="12" s="1"/>
  <c r="E84" i="12"/>
  <c r="B85" i="12"/>
  <c r="C85" i="12" s="1"/>
  <c r="K85" i="12" s="1"/>
  <c r="H86" i="12"/>
  <c r="H88" i="12"/>
  <c r="G90" i="12"/>
  <c r="B92" i="12"/>
  <c r="C92" i="12" s="1"/>
  <c r="D92" i="12" s="1"/>
  <c r="B93" i="12"/>
  <c r="C93" i="12" s="1"/>
  <c r="D93" i="12" s="1"/>
  <c r="E95" i="12"/>
  <c r="E97" i="12"/>
  <c r="F3" i="12"/>
  <c r="G4" i="12"/>
  <c r="E12" i="12"/>
  <c r="H27" i="12"/>
  <c r="I28" i="12"/>
  <c r="H31" i="12"/>
  <c r="I59" i="12"/>
  <c r="I88" i="12"/>
  <c r="I100" i="12"/>
  <c r="J101" i="12"/>
  <c r="G3" i="12"/>
  <c r="H5" i="12"/>
  <c r="G12" i="12"/>
  <c r="B15" i="12"/>
  <c r="C15" i="12" s="1"/>
  <c r="B19" i="12"/>
  <c r="C19" i="12" s="1"/>
  <c r="K19" i="12" s="1"/>
  <c r="G22" i="12"/>
  <c r="I27" i="12"/>
  <c r="I31" i="12"/>
  <c r="E46" i="12"/>
  <c r="E63" i="12"/>
  <c r="J72" i="12"/>
  <c r="B75" i="12"/>
  <c r="C75" i="12" s="1"/>
  <c r="D75" i="12" s="1"/>
  <c r="B77" i="12"/>
  <c r="C77" i="12" s="1"/>
  <c r="D77" i="12" s="1"/>
  <c r="G84" i="12"/>
  <c r="F91" i="12"/>
  <c r="G91" i="12"/>
  <c r="B100" i="12"/>
  <c r="C100" i="12" s="1"/>
  <c r="B101" i="12"/>
  <c r="C101" i="12" s="1"/>
  <c r="D101" i="12" s="1"/>
  <c r="B29" i="15"/>
  <c r="AB54" i="15"/>
  <c r="D54" i="15"/>
  <c r="E54" i="15" s="1"/>
  <c r="D45" i="15"/>
  <c r="E45" i="15" s="1"/>
  <c r="B54" i="15"/>
  <c r="AB59" i="15"/>
  <c r="AB71" i="15"/>
  <c r="B17" i="15"/>
  <c r="D42" i="15"/>
  <c r="E42" i="15" s="1"/>
  <c r="C42" i="15"/>
  <c r="B42" i="15"/>
  <c r="B45" i="15"/>
  <c r="AB48" i="15"/>
  <c r="D48" i="15"/>
  <c r="E48" i="15" s="1"/>
  <c r="C54" i="15"/>
  <c r="B55" i="15"/>
  <c r="C59" i="15"/>
  <c r="C71" i="15"/>
  <c r="AB94" i="15"/>
  <c r="C4" i="15"/>
  <c r="C9" i="15"/>
  <c r="C17" i="15"/>
  <c r="B40" i="15"/>
  <c r="AB40" i="15"/>
  <c r="C45" i="15"/>
  <c r="B48" i="15"/>
  <c r="D52" i="15"/>
  <c r="E52" i="15" s="1"/>
  <c r="C52" i="15"/>
  <c r="B52" i="15"/>
  <c r="AB52" i="15"/>
  <c r="C55" i="15"/>
  <c r="B46" i="15"/>
  <c r="C53" i="15"/>
  <c r="B53" i="15"/>
  <c r="F2" i="15"/>
  <c r="C12" i="15"/>
  <c r="C15" i="15"/>
  <c r="D40" i="15"/>
  <c r="E40" i="15" s="1"/>
  <c r="AB44" i="15"/>
  <c r="D44" i="15"/>
  <c r="E44" i="15" s="1"/>
  <c r="C46" i="15"/>
  <c r="AB66" i="15"/>
  <c r="D66" i="15"/>
  <c r="E66" i="15" s="1"/>
  <c r="AB84" i="15"/>
  <c r="AB100" i="15"/>
  <c r="D46" i="15"/>
  <c r="E46" i="15" s="1"/>
  <c r="C66" i="15"/>
  <c r="D50" i="15"/>
  <c r="E50" i="15" s="1"/>
  <c r="C50" i="15"/>
  <c r="AB60" i="15"/>
  <c r="D60" i="15"/>
  <c r="E60" i="15" s="1"/>
  <c r="AB65" i="15"/>
  <c r="B21" i="15"/>
  <c r="B32" i="15"/>
  <c r="D43" i="15"/>
  <c r="E43" i="15" s="1"/>
  <c r="C21" i="15"/>
  <c r="AB56" i="15"/>
  <c r="D70" i="15"/>
  <c r="E70" i="15" s="1"/>
  <c r="C73" i="15"/>
  <c r="AB76" i="15"/>
  <c r="B56" i="15"/>
  <c r="B57" i="15"/>
  <c r="C77" i="15"/>
  <c r="P18" i="2"/>
  <c r="M18" i="2" s="1"/>
  <c r="I23" i="5"/>
  <c r="I17" i="5"/>
  <c r="C54" i="10" a="1"/>
  <c r="C54" i="10" s="1"/>
  <c r="C50" i="10" a="1"/>
  <c r="C50" i="10" s="1"/>
  <c r="C46" i="10" a="1"/>
  <c r="C46" i="10" s="1"/>
  <c r="C42" i="10" a="1"/>
  <c r="C42" i="10" s="1"/>
  <c r="C38" i="10" a="1"/>
  <c r="C38" i="10" s="1"/>
  <c r="K55" i="10" a="1"/>
  <c r="K55" i="10" s="1"/>
  <c r="K51" i="10" a="1"/>
  <c r="K51" i="10" s="1"/>
  <c r="K47" i="10" a="1"/>
  <c r="K47" i="10" s="1"/>
  <c r="K43" i="10" a="1"/>
  <c r="K43" i="10" s="1"/>
  <c r="K39" i="10" a="1"/>
  <c r="K39" i="10" s="1"/>
  <c r="C53" i="10" a="1"/>
  <c r="C53" i="10" s="1"/>
  <c r="C49" i="10" a="1"/>
  <c r="C49" i="10" s="1"/>
  <c r="C45" i="10" a="1"/>
  <c r="C45" i="10" s="1"/>
  <c r="C41" i="10" a="1"/>
  <c r="C41" i="10" s="1"/>
  <c r="C37" i="10" a="1"/>
  <c r="C37" i="10" s="1"/>
  <c r="K54" i="10" a="1"/>
  <c r="K54" i="10" s="1"/>
  <c r="K50" i="10" a="1"/>
  <c r="K50" i="10" s="1"/>
  <c r="K46" i="10" a="1"/>
  <c r="K46" i="10" s="1"/>
  <c r="K42" i="10" a="1"/>
  <c r="K42" i="10" s="1"/>
  <c r="K38" i="10" a="1"/>
  <c r="K38" i="10" s="1"/>
  <c r="K30" i="10" a="1"/>
  <c r="K30" i="10" s="1"/>
  <c r="C56" i="10" a="1"/>
  <c r="C56" i="10" s="1"/>
  <c r="C52" i="10" a="1"/>
  <c r="C52" i="10" s="1"/>
  <c r="C48" i="10" a="1"/>
  <c r="C48" i="10" s="1"/>
  <c r="C44" i="10" a="1"/>
  <c r="C44" i="10" s="1"/>
  <c r="C40" i="10" a="1"/>
  <c r="C40" i="10" s="1"/>
  <c r="K53" i="10" a="1"/>
  <c r="K53" i="10" s="1"/>
  <c r="K49" i="10" a="1"/>
  <c r="K49" i="10" s="1"/>
  <c r="K45" i="10" a="1"/>
  <c r="K45" i="10" s="1"/>
  <c r="K41" i="10" a="1"/>
  <c r="K41" i="10" s="1"/>
  <c r="K37" i="10" a="1"/>
  <c r="K37" i="10" s="1"/>
  <c r="C55" i="10" a="1"/>
  <c r="C55" i="10" s="1"/>
  <c r="C51" i="10" a="1"/>
  <c r="C51" i="10" s="1"/>
  <c r="C47" i="10" a="1"/>
  <c r="C47" i="10" s="1"/>
  <c r="C43" i="10" a="1"/>
  <c r="C43" i="10" s="1"/>
  <c r="C39" i="10" a="1"/>
  <c r="C39" i="10" s="1"/>
  <c r="K56" i="10" a="1"/>
  <c r="K56" i="10" s="1"/>
  <c r="K52" i="10" a="1"/>
  <c r="K52" i="10" s="1"/>
  <c r="K48" i="10" a="1"/>
  <c r="K48" i="10" s="1"/>
  <c r="K44" i="10" a="1"/>
  <c r="K44" i="10" s="1"/>
  <c r="K40" i="10" a="1"/>
  <c r="K40" i="10" s="1"/>
  <c r="K36" i="10" a="1"/>
  <c r="K36" i="10" s="1"/>
  <c r="C36" i="10" a="1"/>
  <c r="C36" i="10" s="1"/>
  <c r="C35" i="10" a="1"/>
  <c r="C35" i="10" s="1"/>
  <c r="K28" i="10" a="1"/>
  <c r="K28" i="10" s="1"/>
  <c r="K24" i="10" a="1"/>
  <c r="K24" i="10" s="1"/>
  <c r="K20" i="10" a="1"/>
  <c r="K20" i="10" s="1"/>
  <c r="K16" i="10" a="1"/>
  <c r="K16" i="10" s="1"/>
  <c r="K12" i="10" a="1"/>
  <c r="K12" i="10" s="1"/>
  <c r="C11" i="10" a="1"/>
  <c r="C11" i="10" s="1"/>
  <c r="F11" i="10" s="1"/>
  <c r="G11" i="10" s="1"/>
  <c r="K52" i="9" a="1"/>
  <c r="K52" i="9" s="1"/>
  <c r="K48" i="9" a="1"/>
  <c r="K48" i="9" s="1"/>
  <c r="K40" i="9" a="1"/>
  <c r="K40" i="9" s="1"/>
  <c r="K36" i="9" a="1"/>
  <c r="K36" i="9" s="1"/>
  <c r="K28" i="9" a="1"/>
  <c r="K28" i="9" s="1"/>
  <c r="K24" i="9" a="1"/>
  <c r="K24" i="9" s="1"/>
  <c r="K16" i="9" a="1"/>
  <c r="K16" i="9" s="1"/>
  <c r="K12" i="9" a="1"/>
  <c r="K12" i="9" s="1"/>
  <c r="C30" i="10" a="1"/>
  <c r="C30" i="10" s="1"/>
  <c r="F30" i="10" s="1"/>
  <c r="G30" i="10" s="1"/>
  <c r="C26" i="10" a="1"/>
  <c r="C26" i="10" s="1"/>
  <c r="F26" i="10" s="1"/>
  <c r="G26" i="10" s="1"/>
  <c r="C22" i="10" a="1"/>
  <c r="C22" i="10" s="1"/>
  <c r="F22" i="10" s="1"/>
  <c r="G22" i="10" s="1"/>
  <c r="C18" i="10" a="1"/>
  <c r="C18" i="10" s="1"/>
  <c r="F18" i="10" s="1"/>
  <c r="G18" i="10" s="1"/>
  <c r="C14" i="10" a="1"/>
  <c r="C14" i="10" s="1"/>
  <c r="F14" i="10" s="1"/>
  <c r="G14" i="10" s="1"/>
  <c r="K27" i="10" a="1"/>
  <c r="K27" i="10" s="1"/>
  <c r="K23" i="10" a="1"/>
  <c r="K23" i="10" s="1"/>
  <c r="K19" i="10" a="1"/>
  <c r="K19" i="10" s="1"/>
  <c r="K15" i="10" a="1"/>
  <c r="K15" i="10" s="1"/>
  <c r="K51" i="9" a="1"/>
  <c r="K51" i="9" s="1"/>
  <c r="K47" i="9" a="1"/>
  <c r="K47" i="9" s="1"/>
  <c r="K39" i="9" a="1"/>
  <c r="K39" i="9" s="1"/>
  <c r="K35" i="9" a="1"/>
  <c r="K35" i="9" s="1"/>
  <c r="K27" i="9" a="1"/>
  <c r="K27" i="9" s="1"/>
  <c r="K23" i="9" a="1"/>
  <c r="K23" i="9" s="1"/>
  <c r="K15" i="9" a="1"/>
  <c r="K15" i="9" s="1"/>
  <c r="K11" i="9" a="1"/>
  <c r="K11" i="9" s="1"/>
  <c r="C29" i="10" a="1"/>
  <c r="C29" i="10" s="1"/>
  <c r="F29" i="10" s="1"/>
  <c r="G29" i="10" s="1"/>
  <c r="C25" i="10" a="1"/>
  <c r="C25" i="10" s="1"/>
  <c r="F25" i="10" s="1"/>
  <c r="G25" i="10" s="1"/>
  <c r="C21" i="10" a="1"/>
  <c r="C21" i="10" s="1"/>
  <c r="F21" i="10" s="1"/>
  <c r="G21" i="10" s="1"/>
  <c r="C17" i="10" a="1"/>
  <c r="C17" i="10" s="1"/>
  <c r="F17" i="10" s="1"/>
  <c r="G17" i="10" s="1"/>
  <c r="C13" i="10" a="1"/>
  <c r="C13" i="10" s="1"/>
  <c r="F13" i="10" s="1"/>
  <c r="G13" i="10" s="1"/>
  <c r="K11" i="10" a="1"/>
  <c r="K11" i="10" s="1"/>
  <c r="C10" i="10" a="1"/>
  <c r="C10" i="10" s="1"/>
  <c r="F10" i="10" s="1"/>
  <c r="G10" i="10" s="1"/>
  <c r="C49" i="9" a="1"/>
  <c r="C49" i="9" s="1"/>
  <c r="C45" i="9" a="1"/>
  <c r="C45" i="9" s="1"/>
  <c r="C37" i="9" a="1"/>
  <c r="C37" i="9" s="1"/>
  <c r="C33" i="9" a="1"/>
  <c r="C33" i="9" s="1"/>
  <c r="C25" i="9" a="1"/>
  <c r="C25" i="9" s="1"/>
  <c r="C21" i="9" a="1"/>
  <c r="C21" i="9" s="1"/>
  <c r="C13" i="9" a="1"/>
  <c r="C13" i="9" s="1"/>
  <c r="C9" i="9" a="1"/>
  <c r="C9" i="9" s="1"/>
  <c r="K26" i="10" a="1"/>
  <c r="K26" i="10" s="1"/>
  <c r="K22" i="10" a="1"/>
  <c r="K22" i="10" s="1"/>
  <c r="K18" i="10" a="1"/>
  <c r="K18" i="10" s="1"/>
  <c r="K14" i="10" a="1"/>
  <c r="K14" i="10" s="1"/>
  <c r="K50" i="9" a="1"/>
  <c r="K50" i="9" s="1"/>
  <c r="K46" i="9" a="1"/>
  <c r="K46" i="9" s="1"/>
  <c r="K38" i="9" a="1"/>
  <c r="K38" i="9" s="1"/>
  <c r="K34" i="9" a="1"/>
  <c r="K34" i="9" s="1"/>
  <c r="K26" i="9" a="1"/>
  <c r="K26" i="9" s="1"/>
  <c r="K22" i="9" a="1"/>
  <c r="K22" i="9" s="1"/>
  <c r="K14" i="9" a="1"/>
  <c r="K14" i="9" s="1"/>
  <c r="K10" i="9" a="1"/>
  <c r="K10" i="9" s="1"/>
  <c r="K35" i="10" a="1"/>
  <c r="K35" i="10" s="1"/>
  <c r="C28" i="10" a="1"/>
  <c r="C28" i="10" s="1"/>
  <c r="F28" i="10" s="1"/>
  <c r="G28" i="10" s="1"/>
  <c r="C24" i="10" a="1"/>
  <c r="C24" i="10" s="1"/>
  <c r="F24" i="10" s="1"/>
  <c r="G24" i="10" s="1"/>
  <c r="C20" i="10" a="1"/>
  <c r="C20" i="10" s="1"/>
  <c r="F20" i="10" s="1"/>
  <c r="G20" i="10" s="1"/>
  <c r="C16" i="10" a="1"/>
  <c r="C16" i="10" s="1"/>
  <c r="F16" i="10" s="1"/>
  <c r="G16" i="10" s="1"/>
  <c r="C12" i="10" a="1"/>
  <c r="C12" i="10" s="1"/>
  <c r="F12" i="10" s="1"/>
  <c r="G12" i="10" s="1"/>
  <c r="C52" i="9" a="1"/>
  <c r="C52" i="9" s="1"/>
  <c r="C48" i="9" a="1"/>
  <c r="C48" i="9" s="1"/>
  <c r="C40" i="9" a="1"/>
  <c r="C40" i="9" s="1"/>
  <c r="C36" i="9" a="1"/>
  <c r="C36" i="9" s="1"/>
  <c r="C28" i="9" a="1"/>
  <c r="C28" i="9" s="1"/>
  <c r="C24" i="9" a="1"/>
  <c r="C24" i="9" s="1"/>
  <c r="C16" i="9" a="1"/>
  <c r="C16" i="9" s="1"/>
  <c r="C12" i="9" a="1"/>
  <c r="C12" i="9" s="1"/>
  <c r="K29" i="10" a="1"/>
  <c r="K29" i="10" s="1"/>
  <c r="K25" i="10" a="1"/>
  <c r="K25" i="10" s="1"/>
  <c r="K21" i="10" a="1"/>
  <c r="K21" i="10" s="1"/>
  <c r="K17" i="10" a="1"/>
  <c r="K17" i="10" s="1"/>
  <c r="K13" i="10" a="1"/>
  <c r="K13" i="10" s="1"/>
  <c r="K10" i="10" a="1"/>
  <c r="K10" i="10" s="1"/>
  <c r="C9" i="10" a="1"/>
  <c r="C9" i="10" s="1"/>
  <c r="F9" i="10" s="1"/>
  <c r="K49" i="9" a="1"/>
  <c r="K49" i="9" s="1"/>
  <c r="K45" i="9" a="1"/>
  <c r="K45" i="9" s="1"/>
  <c r="K37" i="9" a="1"/>
  <c r="K37" i="9" s="1"/>
  <c r="K33" i="9" a="1"/>
  <c r="K33" i="9" s="1"/>
  <c r="K25" i="9" a="1"/>
  <c r="K25" i="9" s="1"/>
  <c r="K21" i="9" a="1"/>
  <c r="K21" i="9" s="1"/>
  <c r="K13" i="9" a="1"/>
  <c r="K13" i="9" s="1"/>
  <c r="K9" i="9" a="1"/>
  <c r="K9" i="9" s="1"/>
  <c r="C27" i="10" a="1"/>
  <c r="C27" i="10" s="1"/>
  <c r="F27" i="10" s="1"/>
  <c r="G27" i="10" s="1"/>
  <c r="C23" i="10" a="1"/>
  <c r="C23" i="10" s="1"/>
  <c r="F23" i="10" s="1"/>
  <c r="G23" i="10" s="1"/>
  <c r="C19" i="10" a="1"/>
  <c r="C19" i="10" s="1"/>
  <c r="F19" i="10" s="1"/>
  <c r="G19" i="10" s="1"/>
  <c r="C15" i="10" a="1"/>
  <c r="C15" i="10" s="1"/>
  <c r="F15" i="10" s="1"/>
  <c r="G15" i="10" s="1"/>
  <c r="C51" i="9" a="1"/>
  <c r="C51" i="9" s="1"/>
  <c r="C47" i="9" a="1"/>
  <c r="C47" i="9" s="1"/>
  <c r="C39" i="9" a="1"/>
  <c r="C39" i="9" s="1"/>
  <c r="C35" i="9" a="1"/>
  <c r="C35" i="9" s="1"/>
  <c r="C27" i="9" a="1"/>
  <c r="C27" i="9" s="1"/>
  <c r="C23" i="9" a="1"/>
  <c r="C23" i="9" s="1"/>
  <c r="C15" i="9" a="1"/>
  <c r="C15" i="9" s="1"/>
  <c r="C11" i="9" a="1"/>
  <c r="C11" i="9" s="1"/>
  <c r="C46" i="9" a="1"/>
  <c r="C46" i="9" s="1"/>
  <c r="C64" i="6" a="1"/>
  <c r="C64" i="6" s="1"/>
  <c r="C54" i="6" a="1"/>
  <c r="C54" i="6" s="1"/>
  <c r="C44" i="6" a="1"/>
  <c r="C44" i="6" s="1"/>
  <c r="C34" i="6" a="1"/>
  <c r="C34" i="6" s="1"/>
  <c r="C24" i="6" a="1"/>
  <c r="C24" i="6" s="1"/>
  <c r="C14" i="6" a="1"/>
  <c r="C14" i="6" s="1"/>
  <c r="I104" i="5"/>
  <c r="I96" i="5"/>
  <c r="I88" i="5"/>
  <c r="I80" i="5"/>
  <c r="I72" i="5"/>
  <c r="I64" i="5"/>
  <c r="I56" i="5"/>
  <c r="I48" i="5"/>
  <c r="I40" i="5"/>
  <c r="I32" i="5"/>
  <c r="I24" i="5"/>
  <c r="I16" i="5"/>
  <c r="I8" i="5"/>
  <c r="C14" i="9" a="1"/>
  <c r="C14" i="9" s="1"/>
  <c r="K58" i="6" a="1"/>
  <c r="K58" i="6" s="1"/>
  <c r="K48" i="6" a="1"/>
  <c r="K48" i="6" s="1"/>
  <c r="K38" i="6" a="1"/>
  <c r="K38" i="6" s="1"/>
  <c r="K28" i="6" a="1"/>
  <c r="K28" i="6" s="1"/>
  <c r="K18" i="6" a="1"/>
  <c r="K18" i="6" s="1"/>
  <c r="K8" i="6" a="1"/>
  <c r="K8" i="6" s="1"/>
  <c r="I99" i="5"/>
  <c r="I91" i="5"/>
  <c r="I83" i="5"/>
  <c r="I75" i="5"/>
  <c r="I67" i="5"/>
  <c r="I59" i="5"/>
  <c r="I51" i="5"/>
  <c r="I43" i="5"/>
  <c r="I35" i="5"/>
  <c r="I27" i="5"/>
  <c r="I19" i="5"/>
  <c r="I11" i="5"/>
  <c r="C34" i="9" a="1"/>
  <c r="C34" i="9" s="1"/>
  <c r="C63" i="6" a="1"/>
  <c r="C63" i="6" s="1"/>
  <c r="C53" i="6" a="1"/>
  <c r="C53" i="6" s="1"/>
  <c r="C43" i="6" a="1"/>
  <c r="C43" i="6" s="1"/>
  <c r="C33" i="6" a="1"/>
  <c r="C33" i="6" s="1"/>
  <c r="C23" i="6" a="1"/>
  <c r="C23" i="6" s="1"/>
  <c r="C13" i="6" a="1"/>
  <c r="C13" i="6" s="1"/>
  <c r="I102" i="5"/>
  <c r="I94" i="5"/>
  <c r="I86" i="5"/>
  <c r="I78" i="5"/>
  <c r="I70" i="5"/>
  <c r="I62" i="5"/>
  <c r="I54" i="5"/>
  <c r="I46" i="5"/>
  <c r="I38" i="5"/>
  <c r="I30" i="5"/>
  <c r="I22" i="5"/>
  <c r="I14" i="5"/>
  <c r="C50" i="9" a="1"/>
  <c r="C50" i="9" s="1"/>
  <c r="K64" i="6" a="1"/>
  <c r="K64" i="6" s="1"/>
  <c r="K54" i="6" a="1"/>
  <c r="K54" i="6" s="1"/>
  <c r="K44" i="6" a="1"/>
  <c r="K44" i="6" s="1"/>
  <c r="K34" i="6" a="1"/>
  <c r="K34" i="6" s="1"/>
  <c r="K24" i="6" a="1"/>
  <c r="K24" i="6" s="1"/>
  <c r="K14" i="6" a="1"/>
  <c r="K14" i="6" s="1"/>
  <c r="I105" i="5"/>
  <c r="I97" i="5"/>
  <c r="I89" i="5"/>
  <c r="I81" i="5"/>
  <c r="I73" i="5"/>
  <c r="I65" i="5"/>
  <c r="I57" i="5"/>
  <c r="I49" i="5"/>
  <c r="I41" i="5"/>
  <c r="I33" i="5"/>
  <c r="I25" i="5"/>
  <c r="K9" i="10" a="1"/>
  <c r="K9" i="10" s="1"/>
  <c r="C22" i="9" a="1"/>
  <c r="C22" i="9" s="1"/>
  <c r="C59" i="6" a="1"/>
  <c r="C59" i="6" s="1"/>
  <c r="C49" i="6" a="1"/>
  <c r="C49" i="6" s="1"/>
  <c r="C39" i="6" a="1"/>
  <c r="C39" i="6" s="1"/>
  <c r="C29" i="6" a="1"/>
  <c r="C29" i="6" s="1"/>
  <c r="C19" i="6" a="1"/>
  <c r="C19" i="6" s="1"/>
  <c r="C9" i="6" a="1"/>
  <c r="C9" i="6" s="1"/>
  <c r="I100" i="5"/>
  <c r="I92" i="5"/>
  <c r="I84" i="5"/>
  <c r="I76" i="5"/>
  <c r="I68" i="5"/>
  <c r="I60" i="5"/>
  <c r="I52" i="5"/>
  <c r="I44" i="5"/>
  <c r="I36" i="5"/>
  <c r="I28" i="5"/>
  <c r="I20" i="5"/>
  <c r="I12" i="5"/>
  <c r="C38" i="9" a="1"/>
  <c r="C38" i="9" s="1"/>
  <c r="K63" i="6" a="1"/>
  <c r="K63" i="6" s="1"/>
  <c r="K53" i="6" a="1"/>
  <c r="K53" i="6" s="1"/>
  <c r="K43" i="6" a="1"/>
  <c r="K43" i="6" s="1"/>
  <c r="K33" i="6" a="1"/>
  <c r="K33" i="6" s="1"/>
  <c r="K23" i="6" a="1"/>
  <c r="K23" i="6" s="1"/>
  <c r="K13" i="6" a="1"/>
  <c r="K13" i="6" s="1"/>
  <c r="I103" i="5"/>
  <c r="I95" i="5"/>
  <c r="I87" i="5"/>
  <c r="I79" i="5"/>
  <c r="I71" i="5"/>
  <c r="I63" i="5"/>
  <c r="I55" i="5"/>
  <c r="I47" i="5"/>
  <c r="I39" i="5"/>
  <c r="I31" i="5"/>
  <c r="C10" i="9" a="1"/>
  <c r="C10" i="9" s="1"/>
  <c r="C58" i="6" a="1"/>
  <c r="C58" i="6" s="1"/>
  <c r="C48" i="6" a="1"/>
  <c r="C48" i="6" s="1"/>
  <c r="C38" i="6" a="1"/>
  <c r="C38" i="6" s="1"/>
  <c r="C28" i="6" a="1"/>
  <c r="C28" i="6" s="1"/>
  <c r="C18" i="6" a="1"/>
  <c r="C18" i="6" s="1"/>
  <c r="C8" i="6" a="1"/>
  <c r="C8" i="6" s="1"/>
  <c r="I106" i="5"/>
  <c r="I98" i="5"/>
  <c r="I90" i="5"/>
  <c r="I82" i="5"/>
  <c r="I74" i="5"/>
  <c r="I66" i="5"/>
  <c r="I58" i="5"/>
  <c r="I50" i="5"/>
  <c r="I42" i="5"/>
  <c r="I34" i="5"/>
  <c r="I26" i="5"/>
  <c r="I18" i="5"/>
  <c r="C26" i="9" a="1"/>
  <c r="C26" i="9" s="1"/>
  <c r="K59" i="6" a="1"/>
  <c r="K59" i="6" s="1"/>
  <c r="K49" i="6" a="1"/>
  <c r="K49" i="6" s="1"/>
  <c r="K39" i="6" a="1"/>
  <c r="K39" i="6" s="1"/>
  <c r="K29" i="6" a="1"/>
  <c r="K29" i="6" s="1"/>
  <c r="K19" i="6" a="1"/>
  <c r="K19" i="6" s="1"/>
  <c r="K9" i="6" a="1"/>
  <c r="K9" i="6" s="1"/>
  <c r="I101" i="5"/>
  <c r="I93" i="5"/>
  <c r="I85" i="5"/>
  <c r="I77" i="5"/>
  <c r="I69" i="5"/>
  <c r="I61" i="5"/>
  <c r="I53" i="5"/>
  <c r="I45" i="5"/>
  <c r="I37" i="5"/>
  <c r="I29" i="5"/>
  <c r="I21" i="5"/>
  <c r="I13" i="5"/>
  <c r="I15" i="5"/>
  <c r="I9" i="5"/>
  <c r="K25" i="12"/>
  <c r="D25" i="12"/>
  <c r="K47" i="12"/>
  <c r="K15" i="12"/>
  <c r="D15" i="12"/>
  <c r="K36" i="12"/>
  <c r="H52" i="12"/>
  <c r="F52" i="12"/>
  <c r="B87" i="12"/>
  <c r="C87" i="12" s="1"/>
  <c r="G87" i="12"/>
  <c r="F87" i="12"/>
  <c r="E87" i="12"/>
  <c r="J87" i="12"/>
  <c r="I87" i="12"/>
  <c r="K101" i="12"/>
  <c r="I4" i="12"/>
  <c r="I6" i="12"/>
  <c r="E7" i="12"/>
  <c r="B8" i="12"/>
  <c r="C8" i="12" s="1"/>
  <c r="J10" i="12"/>
  <c r="H11" i="12"/>
  <c r="F16" i="12"/>
  <c r="B17" i="12"/>
  <c r="C17" i="12" s="1"/>
  <c r="G18" i="12"/>
  <c r="I20" i="12"/>
  <c r="I22" i="12"/>
  <c r="E23" i="12"/>
  <c r="B24" i="12"/>
  <c r="C24" i="12" s="1"/>
  <c r="J26" i="12"/>
  <c r="F32" i="12"/>
  <c r="B33" i="12"/>
  <c r="C33" i="12" s="1"/>
  <c r="G35" i="12"/>
  <c r="J40" i="12"/>
  <c r="B40" i="12"/>
  <c r="C40" i="12" s="1"/>
  <c r="G46" i="12"/>
  <c r="F50" i="12"/>
  <c r="B52" i="12"/>
  <c r="C52" i="12" s="1"/>
  <c r="J52" i="12"/>
  <c r="H58" i="12"/>
  <c r="G62" i="12"/>
  <c r="F62" i="12"/>
  <c r="E62" i="12"/>
  <c r="B62" i="12"/>
  <c r="C62" i="12" s="1"/>
  <c r="I66" i="12"/>
  <c r="H66" i="12"/>
  <c r="G66" i="12"/>
  <c r="E66" i="12"/>
  <c r="K67" i="12"/>
  <c r="D67" i="12"/>
  <c r="D68" i="12"/>
  <c r="H87" i="12"/>
  <c r="J2" i="12"/>
  <c r="J17" i="12"/>
  <c r="E19" i="12"/>
  <c r="J33" i="12"/>
  <c r="G41" i="12"/>
  <c r="E41" i="12"/>
  <c r="J48" i="12"/>
  <c r="B48" i="12"/>
  <c r="C48" i="12" s="1"/>
  <c r="F51" i="12"/>
  <c r="E2" i="12"/>
  <c r="B6" i="12"/>
  <c r="C6" i="12" s="1"/>
  <c r="H7" i="12"/>
  <c r="E10" i="12"/>
  <c r="H16" i="12"/>
  <c r="F19" i="12"/>
  <c r="B20" i="12"/>
  <c r="C20" i="12" s="1"/>
  <c r="B22" i="12"/>
  <c r="C22" i="12" s="1"/>
  <c r="H23" i="12"/>
  <c r="E26" i="12"/>
  <c r="J31" i="12"/>
  <c r="H32" i="12"/>
  <c r="B34" i="12"/>
  <c r="C34" i="12" s="1"/>
  <c r="H34" i="12"/>
  <c r="J34" i="12"/>
  <c r="I35" i="12"/>
  <c r="E40" i="12"/>
  <c r="B41" i="12"/>
  <c r="C41" i="12" s="1"/>
  <c r="J41" i="12"/>
  <c r="E44" i="12"/>
  <c r="I46" i="12"/>
  <c r="G49" i="12"/>
  <c r="E49" i="12"/>
  <c r="I50" i="12"/>
  <c r="G51" i="12"/>
  <c r="J56" i="12"/>
  <c r="B56" i="12"/>
  <c r="C56" i="12" s="1"/>
  <c r="H57" i="12"/>
  <c r="I57" i="12"/>
  <c r="F57" i="12"/>
  <c r="J57" i="12"/>
  <c r="F2" i="12"/>
  <c r="I3" i="12"/>
  <c r="J4" i="12"/>
  <c r="I7" i="12"/>
  <c r="E8" i="12"/>
  <c r="F10" i="12"/>
  <c r="B11" i="12"/>
  <c r="C11" i="12" s="1"/>
  <c r="J11" i="12"/>
  <c r="F17" i="12"/>
  <c r="B18" i="12"/>
  <c r="C18" i="12" s="1"/>
  <c r="G19" i="12"/>
  <c r="J20" i="12"/>
  <c r="I23" i="12"/>
  <c r="E24" i="12"/>
  <c r="F26" i="12"/>
  <c r="B27" i="12"/>
  <c r="C27" i="12" s="1"/>
  <c r="J27" i="12"/>
  <c r="F33" i="12"/>
  <c r="F38" i="12"/>
  <c r="J38" i="12"/>
  <c r="F40" i="12"/>
  <c r="B42" i="12"/>
  <c r="C42" i="12" s="1"/>
  <c r="H42" i="12"/>
  <c r="J42" i="12"/>
  <c r="G44" i="12"/>
  <c r="E48" i="12"/>
  <c r="B49" i="12"/>
  <c r="C49" i="12" s="1"/>
  <c r="J49" i="12"/>
  <c r="H51" i="12"/>
  <c r="E52" i="12"/>
  <c r="B57" i="12"/>
  <c r="C57" i="12" s="1"/>
  <c r="I62" i="12"/>
  <c r="H65" i="12"/>
  <c r="J65" i="12"/>
  <c r="B65" i="12"/>
  <c r="C65" i="12" s="1"/>
  <c r="I65" i="12"/>
  <c r="F66" i="12"/>
  <c r="H73" i="12"/>
  <c r="I73" i="12"/>
  <c r="G73" i="12"/>
  <c r="F73" i="12"/>
  <c r="B73" i="12"/>
  <c r="C73" i="12" s="1"/>
  <c r="H89" i="12"/>
  <c r="I89" i="12"/>
  <c r="G89" i="12"/>
  <c r="F89" i="12"/>
  <c r="E89" i="12"/>
  <c r="B89" i="12"/>
  <c r="C89" i="12" s="1"/>
  <c r="G94" i="12"/>
  <c r="F94" i="12"/>
  <c r="E94" i="12"/>
  <c r="J94" i="12"/>
  <c r="B94" i="12"/>
  <c r="C94" i="12" s="1"/>
  <c r="I94" i="12"/>
  <c r="G2" i="12"/>
  <c r="E6" i="12"/>
  <c r="G10" i="12"/>
  <c r="B16" i="12"/>
  <c r="C16" i="12" s="1"/>
  <c r="G17" i="12"/>
  <c r="H19" i="12"/>
  <c r="E22" i="12"/>
  <c r="G26" i="12"/>
  <c r="B32" i="12"/>
  <c r="C32" i="12" s="1"/>
  <c r="G33" i="12"/>
  <c r="E35" i="12"/>
  <c r="J35" i="12"/>
  <c r="I44" i="12"/>
  <c r="F46" i="12"/>
  <c r="J46" i="12"/>
  <c r="F48" i="12"/>
  <c r="B50" i="12"/>
  <c r="C50" i="12" s="1"/>
  <c r="H50" i="12"/>
  <c r="J50" i="12"/>
  <c r="I51" i="12"/>
  <c r="G52" i="12"/>
  <c r="E58" i="12"/>
  <c r="J58" i="12"/>
  <c r="B58" i="12"/>
  <c r="C58" i="12" s="1"/>
  <c r="G78" i="12"/>
  <c r="F78" i="12"/>
  <c r="E78" i="12"/>
  <c r="J78" i="12"/>
  <c r="B78" i="12"/>
  <c r="C78" i="12" s="1"/>
  <c r="I78" i="12"/>
  <c r="F6" i="12"/>
  <c r="B7" i="12"/>
  <c r="C7" i="12" s="1"/>
  <c r="G8" i="12"/>
  <c r="J9" i="12"/>
  <c r="I10" i="12"/>
  <c r="E11" i="12"/>
  <c r="F15" i="12"/>
  <c r="J16" i="12"/>
  <c r="H17" i="12"/>
  <c r="I19" i="12"/>
  <c r="E20" i="12"/>
  <c r="F22" i="12"/>
  <c r="B23" i="12"/>
  <c r="C23" i="12" s="1"/>
  <c r="G24" i="12"/>
  <c r="J25" i="12"/>
  <c r="I26" i="12"/>
  <c r="E27" i="12"/>
  <c r="F31" i="12"/>
  <c r="J32" i="12"/>
  <c r="H33" i="12"/>
  <c r="E34" i="12"/>
  <c r="B35" i="12"/>
  <c r="C35" i="12" s="1"/>
  <c r="H36" i="12"/>
  <c r="F36" i="12"/>
  <c r="H40" i="12"/>
  <c r="F41" i="12"/>
  <c r="E43" i="12"/>
  <c r="J43" i="12"/>
  <c r="B46" i="12"/>
  <c r="C46" i="12" s="1"/>
  <c r="G48" i="12"/>
  <c r="I52" i="12"/>
  <c r="F54" i="12"/>
  <c r="J54" i="12"/>
  <c r="F56" i="12"/>
  <c r="J62" i="12"/>
  <c r="E64" i="12"/>
  <c r="H64" i="12"/>
  <c r="G64" i="12"/>
  <c r="F64" i="12"/>
  <c r="J64" i="12"/>
  <c r="F65" i="12"/>
  <c r="J66" i="12"/>
  <c r="B71" i="12"/>
  <c r="C71" i="12" s="1"/>
  <c r="G71" i="12"/>
  <c r="F71" i="12"/>
  <c r="E71" i="12"/>
  <c r="J71" i="12"/>
  <c r="I71" i="12"/>
  <c r="E73" i="12"/>
  <c r="H78" i="12"/>
  <c r="I98" i="12"/>
  <c r="H98" i="12"/>
  <c r="G98" i="12"/>
  <c r="F98" i="12"/>
  <c r="E98" i="12"/>
  <c r="J98" i="12"/>
  <c r="B98" i="12"/>
  <c r="C98" i="12" s="1"/>
  <c r="I17" i="12"/>
  <c r="I33" i="12"/>
  <c r="H44" i="12"/>
  <c r="F44" i="12"/>
  <c r="E51" i="12"/>
  <c r="J51" i="12"/>
  <c r="I82" i="12"/>
  <c r="H82" i="12"/>
  <c r="G82" i="12"/>
  <c r="F82" i="12"/>
  <c r="E82" i="12"/>
  <c r="J82" i="12"/>
  <c r="B82" i="12"/>
  <c r="C82" i="12" s="1"/>
  <c r="K100" i="12"/>
  <c r="D100" i="12"/>
  <c r="G74" i="12"/>
  <c r="F70" i="12"/>
  <c r="I74" i="12"/>
  <c r="J80" i="12"/>
  <c r="I81" i="12"/>
  <c r="I90" i="12"/>
  <c r="J96" i="12"/>
  <c r="I97" i="12"/>
  <c r="G39" i="12"/>
  <c r="G47" i="12"/>
  <c r="G55" i="12"/>
  <c r="H59" i="12"/>
  <c r="H61" i="12"/>
  <c r="J67" i="12"/>
  <c r="I70" i="12"/>
  <c r="B74" i="12"/>
  <c r="C74" i="12" s="1"/>
  <c r="J74" i="12"/>
  <c r="H75" i="12"/>
  <c r="H77" i="12"/>
  <c r="F80" i="12"/>
  <c r="B81" i="12"/>
  <c r="C81" i="12" s="1"/>
  <c r="J83" i="12"/>
  <c r="I86" i="12"/>
  <c r="B90" i="12"/>
  <c r="C90" i="12" s="1"/>
  <c r="J90" i="12"/>
  <c r="H91" i="12"/>
  <c r="H93" i="12"/>
  <c r="F96" i="12"/>
  <c r="B97" i="12"/>
  <c r="C97" i="12" s="1"/>
  <c r="J99" i="12"/>
  <c r="I102" i="12"/>
  <c r="B63" i="12"/>
  <c r="C63" i="12" s="1"/>
  <c r="B79" i="12"/>
  <c r="C79" i="12" s="1"/>
  <c r="G80" i="12"/>
  <c r="J81" i="12"/>
  <c r="E85" i="12"/>
  <c r="I91" i="12"/>
  <c r="B95" i="12"/>
  <c r="C95" i="12" s="1"/>
  <c r="G96" i="12"/>
  <c r="J97" i="12"/>
  <c r="E101" i="12"/>
  <c r="J63" i="12"/>
  <c r="E67" i="12"/>
  <c r="F69" i="12"/>
  <c r="B70" i="12"/>
  <c r="C70" i="12" s="1"/>
  <c r="E74" i="12"/>
  <c r="J79" i="12"/>
  <c r="H80" i="12"/>
  <c r="E83" i="12"/>
  <c r="F85" i="12"/>
  <c r="B86" i="12"/>
  <c r="C86" i="12" s="1"/>
  <c r="E90" i="12"/>
  <c r="J95" i="12"/>
  <c r="H96" i="12"/>
  <c r="E99" i="12"/>
  <c r="F101" i="12"/>
  <c r="B102" i="12"/>
  <c r="C102" i="12" s="1"/>
  <c r="F3" i="15"/>
  <c r="AB3" i="15"/>
  <c r="D3" i="15"/>
  <c r="E3" i="15" s="1"/>
  <c r="B3" i="15"/>
  <c r="AB20" i="15"/>
  <c r="D20" i="15"/>
  <c r="E20" i="15" s="1"/>
  <c r="C20" i="15"/>
  <c r="B20" i="15"/>
  <c r="C3" i="15"/>
  <c r="AB11" i="15"/>
  <c r="D11" i="15"/>
  <c r="E11" i="15" s="1"/>
  <c r="C11" i="15"/>
  <c r="B11" i="15"/>
  <c r="AB16" i="15"/>
  <c r="D16" i="15"/>
  <c r="E16" i="15" s="1"/>
  <c r="C16" i="15"/>
  <c r="B16" i="15"/>
  <c r="AB27" i="15"/>
  <c r="D27" i="15"/>
  <c r="E27" i="15" s="1"/>
  <c r="C27" i="15"/>
  <c r="B27" i="15"/>
  <c r="AB8" i="15"/>
  <c r="D8" i="15"/>
  <c r="E8" i="15" s="1"/>
  <c r="AB13" i="15"/>
  <c r="D13" i="15"/>
  <c r="E13" i="15" s="1"/>
  <c r="C8" i="15"/>
  <c r="AB10" i="15"/>
  <c r="D10" i="15"/>
  <c r="E10" i="15" s="1"/>
  <c r="B13" i="15"/>
  <c r="C22" i="15"/>
  <c r="D22" i="15"/>
  <c r="E22" i="15" s="1"/>
  <c r="C26" i="15"/>
  <c r="AB26" i="15"/>
  <c r="B26" i="15"/>
  <c r="AB4" i="15"/>
  <c r="AB7" i="15"/>
  <c r="D7" i="15"/>
  <c r="E7" i="15" s="1"/>
  <c r="C13" i="15"/>
  <c r="AB14" i="15"/>
  <c r="D14" i="15"/>
  <c r="E14" i="15" s="1"/>
  <c r="AB18" i="15"/>
  <c r="D18" i="15"/>
  <c r="E18" i="15" s="1"/>
  <c r="B22" i="15"/>
  <c r="D26" i="15"/>
  <c r="E26" i="15" s="1"/>
  <c r="B2" i="15"/>
  <c r="B4" i="15"/>
  <c r="AB5" i="15"/>
  <c r="B7" i="15"/>
  <c r="C10" i="15"/>
  <c r="AB12" i="15"/>
  <c r="D12" i="15"/>
  <c r="E12" i="15" s="1"/>
  <c r="B14" i="15"/>
  <c r="B18" i="15"/>
  <c r="AB6" i="15"/>
  <c r="D6" i="15"/>
  <c r="E6" i="15" s="1"/>
  <c r="C7" i="15"/>
  <c r="AB9" i="15"/>
  <c r="D9" i="15"/>
  <c r="E9" i="15" s="1"/>
  <c r="C14" i="15"/>
  <c r="D2" i="15"/>
  <c r="E2" i="15" s="1"/>
  <c r="D4" i="15"/>
  <c r="E4" i="15" s="1"/>
  <c r="B6" i="15"/>
  <c r="B9" i="15"/>
  <c r="AB25" i="15"/>
  <c r="D25" i="15"/>
  <c r="E25" i="15" s="1"/>
  <c r="C25" i="15"/>
  <c r="C32" i="15"/>
  <c r="C36" i="15"/>
  <c r="AB38" i="15"/>
  <c r="AB31" i="15"/>
  <c r="D31" i="15"/>
  <c r="E31" i="15" s="1"/>
  <c r="C31" i="15"/>
  <c r="B39" i="15"/>
  <c r="D15" i="15"/>
  <c r="E15" i="15" s="1"/>
  <c r="AB15" i="15"/>
  <c r="D17" i="15"/>
  <c r="E17" i="15" s="1"/>
  <c r="AB17" i="15"/>
  <c r="D19" i="15"/>
  <c r="E19" i="15" s="1"/>
  <c r="AB19" i="15"/>
  <c r="D21" i="15"/>
  <c r="E21" i="15" s="1"/>
  <c r="B31" i="15"/>
  <c r="D32" i="15"/>
  <c r="E32" i="15" s="1"/>
  <c r="D36" i="15"/>
  <c r="E36" i="15" s="1"/>
  <c r="C39" i="15"/>
  <c r="AB35" i="15"/>
  <c r="D35" i="15"/>
  <c r="E35" i="15" s="1"/>
  <c r="C35" i="15"/>
  <c r="B35" i="15"/>
  <c r="D39" i="15"/>
  <c r="E39" i="15" s="1"/>
  <c r="C28" i="15"/>
  <c r="C34" i="15"/>
  <c r="C38" i="15"/>
  <c r="AB23" i="15"/>
  <c r="D23" i="15"/>
  <c r="E23" i="15" s="1"/>
  <c r="C23" i="15"/>
  <c r="B28" i="15"/>
  <c r="AB28" i="15"/>
  <c r="B34" i="15"/>
  <c r="B38" i="15"/>
  <c r="AB39" i="15"/>
  <c r="B23" i="15"/>
  <c r="C24" i="15"/>
  <c r="D28" i="15"/>
  <c r="E28" i="15" s="1"/>
  <c r="AB29" i="15"/>
  <c r="D29" i="15"/>
  <c r="E29" i="15" s="1"/>
  <c r="C29" i="15"/>
  <c r="AB32" i="15"/>
  <c r="D34" i="15"/>
  <c r="E34" i="15" s="1"/>
  <c r="AB36" i="15"/>
  <c r="D38" i="15"/>
  <c r="E38" i="15" s="1"/>
  <c r="AB21" i="15"/>
  <c r="C30" i="15"/>
  <c r="AB33" i="15"/>
  <c r="D33" i="15"/>
  <c r="E33" i="15" s="1"/>
  <c r="C33" i="15"/>
  <c r="B33" i="15"/>
  <c r="AB37" i="15"/>
  <c r="D37" i="15"/>
  <c r="E37" i="15" s="1"/>
  <c r="C37" i="15"/>
  <c r="B37" i="15"/>
  <c r="AB41" i="15"/>
  <c r="C47" i="15"/>
  <c r="AB49" i="15"/>
  <c r="D49" i="15"/>
  <c r="E49" i="15" s="1"/>
  <c r="C51" i="15"/>
  <c r="B41" i="15"/>
  <c r="D47" i="15"/>
  <c r="E47" i="15" s="1"/>
  <c r="B49" i="15"/>
  <c r="C41" i="15"/>
  <c r="AB43" i="15"/>
  <c r="C49" i="15"/>
  <c r="D41" i="15"/>
  <c r="E41" i="15" s="1"/>
  <c r="B43" i="15"/>
  <c r="AB81" i="15"/>
  <c r="D81" i="15"/>
  <c r="E81" i="15" s="1"/>
  <c r="C81" i="15"/>
  <c r="B81" i="15"/>
  <c r="C43" i="15"/>
  <c r="AB45" i="15"/>
  <c r="AB53" i="15"/>
  <c r="D53" i="15"/>
  <c r="E53" i="15" s="1"/>
  <c r="AB55" i="15"/>
  <c r="D55" i="15"/>
  <c r="E55" i="15" s="1"/>
  <c r="AB47" i="15"/>
  <c r="AB51" i="15"/>
  <c r="D51" i="15"/>
  <c r="E51" i="15" s="1"/>
  <c r="AB78" i="15"/>
  <c r="C78" i="15"/>
  <c r="B78" i="15"/>
  <c r="D78" i="15"/>
  <c r="E78" i="15" s="1"/>
  <c r="B47" i="15"/>
  <c r="B51" i="15"/>
  <c r="B60" i="15"/>
  <c r="B72" i="15"/>
  <c r="B74" i="15"/>
  <c r="AB57" i="15"/>
  <c r="B64" i="15"/>
  <c r="B68" i="15"/>
  <c r="C72" i="15"/>
  <c r="C74" i="15"/>
  <c r="D64" i="15"/>
  <c r="E64" i="15" s="1"/>
  <c r="D68" i="15"/>
  <c r="E68" i="15" s="1"/>
  <c r="AB74" i="15"/>
  <c r="D57" i="15"/>
  <c r="E57" i="15" s="1"/>
  <c r="D58" i="15"/>
  <c r="E58" i="15" s="1"/>
  <c r="B62" i="15"/>
  <c r="B66" i="15"/>
  <c r="B70" i="15"/>
  <c r="B76" i="15"/>
  <c r="AB58" i="15"/>
  <c r="AB72" i="15"/>
  <c r="C76" i="15"/>
  <c r="AB80" i="15"/>
  <c r="D80" i="15"/>
  <c r="E80" i="15" s="1"/>
  <c r="C80" i="15"/>
  <c r="B80" i="15"/>
  <c r="AB79" i="15"/>
  <c r="D79" i="15"/>
  <c r="E79" i="15" s="1"/>
  <c r="C79" i="15"/>
  <c r="B79" i="15"/>
  <c r="AB83" i="15"/>
  <c r="D83" i="15"/>
  <c r="E83" i="15" s="1"/>
  <c r="C83" i="15"/>
  <c r="B83" i="15"/>
  <c r="AB85" i="15"/>
  <c r="D85" i="15"/>
  <c r="E85" i="15" s="1"/>
  <c r="C85" i="15"/>
  <c r="B85" i="15"/>
  <c r="AB87" i="15"/>
  <c r="D87" i="15"/>
  <c r="E87" i="15" s="1"/>
  <c r="C87" i="15"/>
  <c r="B87" i="15"/>
  <c r="AB89" i="15"/>
  <c r="D89" i="15"/>
  <c r="E89" i="15" s="1"/>
  <c r="C89" i="15"/>
  <c r="B89" i="15"/>
  <c r="AB91" i="15"/>
  <c r="D91" i="15"/>
  <c r="E91" i="15" s="1"/>
  <c r="C91" i="15"/>
  <c r="B91" i="15"/>
  <c r="AB93" i="15"/>
  <c r="D93" i="15"/>
  <c r="E93" i="15" s="1"/>
  <c r="C93" i="15"/>
  <c r="B93" i="15"/>
  <c r="AB95" i="15"/>
  <c r="D95" i="15"/>
  <c r="E95" i="15" s="1"/>
  <c r="C95" i="15"/>
  <c r="B95" i="15"/>
  <c r="AB97" i="15"/>
  <c r="D97" i="15"/>
  <c r="E97" i="15" s="1"/>
  <c r="C97" i="15"/>
  <c r="B97" i="15"/>
  <c r="AB99" i="15"/>
  <c r="D99" i="15"/>
  <c r="E99" i="15" s="1"/>
  <c r="C99" i="15"/>
  <c r="B99" i="15"/>
  <c r="D101" i="15"/>
  <c r="E101" i="15" s="1"/>
  <c r="C101" i="15"/>
  <c r="B101" i="15"/>
  <c r="B59" i="15"/>
  <c r="B61" i="15"/>
  <c r="B63" i="15"/>
  <c r="B65" i="15"/>
  <c r="B67" i="15"/>
  <c r="B69" i="15"/>
  <c r="B71" i="15"/>
  <c r="B73" i="15"/>
  <c r="B75" i="15"/>
  <c r="B77" i="15"/>
  <c r="D59" i="15"/>
  <c r="E59" i="15" s="1"/>
  <c r="D61" i="15"/>
  <c r="E61" i="15" s="1"/>
  <c r="D63" i="15"/>
  <c r="E63" i="15" s="1"/>
  <c r="D65" i="15"/>
  <c r="E65" i="15" s="1"/>
  <c r="D67" i="15"/>
  <c r="E67" i="15" s="1"/>
  <c r="D69" i="15"/>
  <c r="E69" i="15" s="1"/>
  <c r="D71" i="15"/>
  <c r="E71" i="15" s="1"/>
  <c r="D73" i="15"/>
  <c r="E73" i="15" s="1"/>
  <c r="D75" i="15"/>
  <c r="E75" i="15" s="1"/>
  <c r="D77" i="15"/>
  <c r="E77" i="15" s="1"/>
  <c r="B82" i="15"/>
  <c r="B84" i="15"/>
  <c r="B86" i="15"/>
  <c r="B88" i="15"/>
  <c r="B90" i="15"/>
  <c r="B92" i="15"/>
  <c r="B94" i="15"/>
  <c r="B96" i="15"/>
  <c r="B98" i="15"/>
  <c r="B100" i="15"/>
  <c r="B102" i="15"/>
  <c r="C82" i="15"/>
  <c r="C84" i="15"/>
  <c r="C86" i="15"/>
  <c r="C88" i="15"/>
  <c r="C90" i="15"/>
  <c r="C92" i="15"/>
  <c r="C94" i="15"/>
  <c r="C96" i="15"/>
  <c r="C98" i="15"/>
  <c r="C100" i="15"/>
  <c r="C102" i="15"/>
  <c r="D82" i="15"/>
  <c r="E82" i="15" s="1"/>
  <c r="D84" i="15"/>
  <c r="E84" i="15" s="1"/>
  <c r="D86" i="15"/>
  <c r="E86" i="15" s="1"/>
  <c r="D88" i="15"/>
  <c r="E88" i="15" s="1"/>
  <c r="D90" i="15"/>
  <c r="E90" i="15" s="1"/>
  <c r="D92" i="15"/>
  <c r="E92" i="15" s="1"/>
  <c r="D94" i="15"/>
  <c r="E94" i="15" s="1"/>
  <c r="D96" i="15"/>
  <c r="E96" i="15" s="1"/>
  <c r="D98" i="15"/>
  <c r="E98" i="15" s="1"/>
  <c r="D100" i="15"/>
  <c r="E100" i="15" s="1"/>
  <c r="D102" i="15"/>
  <c r="E102" i="15" s="1"/>
  <c r="P21" i="2" l="1"/>
  <c r="M21" i="2" s="1"/>
  <c r="AB21" i="2"/>
  <c r="Q21" i="2" s="1"/>
  <c r="G9" i="10"/>
  <c r="P13" i="2"/>
  <c r="M13" i="2" s="1"/>
  <c r="AB13" i="2"/>
  <c r="Q13" i="2" s="1"/>
  <c r="D10" i="5"/>
  <c r="I10" i="5"/>
  <c r="D7" i="5"/>
  <c r="I7" i="5"/>
  <c r="AB10" i="2"/>
  <c r="Q10" i="2" s="1"/>
  <c r="D60" i="12"/>
  <c r="C7" i="5"/>
  <c r="B7" i="5"/>
  <c r="Y2" i="3"/>
  <c r="K93" i="12"/>
  <c r="D45" i="12"/>
  <c r="K39" i="12"/>
  <c r="D96" i="12"/>
  <c r="K54" i="12"/>
  <c r="K92" i="12"/>
  <c r="D19" i="12"/>
  <c r="K26" i="12"/>
  <c r="D29" i="12"/>
  <c r="P11" i="2"/>
  <c r="M11" i="2" s="1"/>
  <c r="D76" i="12"/>
  <c r="K38" i="12"/>
  <c r="K69" i="12"/>
  <c r="D4" i="12"/>
  <c r="K55" i="12"/>
  <c r="K30" i="12"/>
  <c r="K9" i="12"/>
  <c r="P17" i="2"/>
  <c r="M17" i="2" s="1"/>
  <c r="P14" i="2"/>
  <c r="M14" i="2" s="1"/>
  <c r="K83" i="12"/>
  <c r="K31" i="12"/>
  <c r="K14" i="12"/>
  <c r="P12" i="2"/>
  <c r="M12" i="2" s="1"/>
  <c r="P15" i="2"/>
  <c r="M15" i="2" s="1"/>
  <c r="P16" i="2"/>
  <c r="M16" i="2" s="1"/>
  <c r="P20" i="2"/>
  <c r="M20" i="2" s="1"/>
  <c r="P19" i="2"/>
  <c r="M19" i="2" s="1"/>
  <c r="P10" i="2"/>
  <c r="M10" i="2" s="1"/>
  <c r="K77" i="12"/>
  <c r="K91" i="12"/>
  <c r="D80" i="12"/>
  <c r="K3" i="12"/>
  <c r="D84" i="12"/>
  <c r="D44" i="12"/>
  <c r="D53" i="12"/>
  <c r="D85" i="12"/>
  <c r="D5" i="12"/>
  <c r="D51" i="12"/>
  <c r="D12" i="12"/>
  <c r="D10" i="12"/>
  <c r="D28" i="12"/>
  <c r="D72" i="12"/>
  <c r="K75" i="12"/>
  <c r="D37" i="12"/>
  <c r="K61" i="12"/>
  <c r="D99" i="12"/>
  <c r="D2" i="12"/>
  <c r="D13" i="12"/>
  <c r="D21" i="12"/>
  <c r="D43" i="12"/>
  <c r="K64" i="12"/>
  <c r="D64" i="12"/>
  <c r="K88" i="12"/>
  <c r="D88" i="12"/>
  <c r="P9" i="2"/>
  <c r="M9" i="2" s="1"/>
  <c r="K59" i="12"/>
  <c r="D59" i="12"/>
  <c r="K102" i="12"/>
  <c r="D102" i="12"/>
  <c r="K95" i="12"/>
  <c r="D95" i="12"/>
  <c r="K79" i="12"/>
  <c r="D79" i="12"/>
  <c r="D52" i="12"/>
  <c r="K52" i="12"/>
  <c r="K17" i="12"/>
  <c r="D17" i="12"/>
  <c r="C9" i="5"/>
  <c r="B9" i="5"/>
  <c r="D9" i="5"/>
  <c r="E9" i="5" s="1"/>
  <c r="D69" i="5"/>
  <c r="E69" i="5" s="1"/>
  <c r="C69" i="5"/>
  <c r="B69" i="5"/>
  <c r="N39" i="6"/>
  <c r="O39" i="6" s="1"/>
  <c r="M39" i="6"/>
  <c r="L39" i="6"/>
  <c r="F26" i="9"/>
  <c r="G26" i="9" s="1"/>
  <c r="E26" i="9"/>
  <c r="D26" i="9"/>
  <c r="D66" i="5"/>
  <c r="E66" i="5" s="1"/>
  <c r="C66" i="5"/>
  <c r="B66" i="5"/>
  <c r="F28" i="6"/>
  <c r="G28" i="6" s="1"/>
  <c r="E28" i="6"/>
  <c r="D28" i="6"/>
  <c r="D79" i="5"/>
  <c r="E79" i="5" s="1"/>
  <c r="C79" i="5"/>
  <c r="B79" i="5"/>
  <c r="N53" i="6"/>
  <c r="O53" i="6" s="1"/>
  <c r="M53" i="6"/>
  <c r="L53" i="6"/>
  <c r="D36" i="5"/>
  <c r="E36" i="5" s="1"/>
  <c r="C36" i="5"/>
  <c r="B36" i="5"/>
  <c r="D100" i="5"/>
  <c r="E100" i="5" s="1"/>
  <c r="C100" i="5"/>
  <c r="B100" i="5"/>
  <c r="C41" i="5"/>
  <c r="B41" i="5"/>
  <c r="D41" i="5"/>
  <c r="E41" i="5" s="1"/>
  <c r="C105" i="5"/>
  <c r="B105" i="5"/>
  <c r="D105" i="5"/>
  <c r="E105" i="5" s="1"/>
  <c r="B22" i="5"/>
  <c r="D22" i="5"/>
  <c r="E22" i="5" s="1"/>
  <c r="C22" i="5"/>
  <c r="B86" i="5"/>
  <c r="D86" i="5"/>
  <c r="E86" i="5" s="1"/>
  <c r="C86" i="5"/>
  <c r="D63" i="6"/>
  <c r="F63" i="6"/>
  <c r="G63" i="6" s="1"/>
  <c r="E63" i="6"/>
  <c r="D35" i="5"/>
  <c r="E35" i="5" s="1"/>
  <c r="C35" i="5"/>
  <c r="B35" i="5"/>
  <c r="D99" i="5"/>
  <c r="E99" i="5" s="1"/>
  <c r="C99" i="5"/>
  <c r="B99" i="5"/>
  <c r="D32" i="5"/>
  <c r="E32" i="5" s="1"/>
  <c r="C32" i="5"/>
  <c r="B32" i="5"/>
  <c r="D96" i="5"/>
  <c r="E96" i="5" s="1"/>
  <c r="C96" i="5"/>
  <c r="B96" i="5"/>
  <c r="F23" i="9"/>
  <c r="G23" i="9" s="1"/>
  <c r="E23" i="9"/>
  <c r="D23" i="9"/>
  <c r="E23" i="10"/>
  <c r="D23" i="10"/>
  <c r="N37" i="9"/>
  <c r="O37" i="9" s="1"/>
  <c r="M37" i="9"/>
  <c r="L37" i="9"/>
  <c r="N25" i="10"/>
  <c r="O25" i="10" s="1"/>
  <c r="M25" i="10"/>
  <c r="L25" i="10"/>
  <c r="E40" i="9"/>
  <c r="D40" i="9"/>
  <c r="F40" i="9"/>
  <c r="G40" i="9" s="1"/>
  <c r="N35" i="10"/>
  <c r="O35" i="10" s="1"/>
  <c r="M35" i="10"/>
  <c r="L35" i="10"/>
  <c r="N22" i="9"/>
  <c r="O22" i="9" s="1"/>
  <c r="L22" i="9"/>
  <c r="M22" i="9"/>
  <c r="N22" i="10"/>
  <c r="O22" i="10" s="1"/>
  <c r="M22" i="10"/>
  <c r="L22" i="10"/>
  <c r="E49" i="9"/>
  <c r="F49" i="9"/>
  <c r="G49" i="9" s="1"/>
  <c r="D49" i="9"/>
  <c r="L39" i="9"/>
  <c r="N39" i="9"/>
  <c r="O39" i="9" s="1"/>
  <c r="M39" i="9"/>
  <c r="E18" i="10"/>
  <c r="D18" i="10"/>
  <c r="N48" i="9"/>
  <c r="O48" i="9" s="1"/>
  <c r="M48" i="9"/>
  <c r="L48" i="9"/>
  <c r="F35" i="10"/>
  <c r="G35" i="10" s="1"/>
  <c r="E35" i="10"/>
  <c r="D35" i="10"/>
  <c r="F39" i="10"/>
  <c r="G39" i="10" s="1"/>
  <c r="E39" i="10"/>
  <c r="D39" i="10"/>
  <c r="N49" i="10"/>
  <c r="O49" i="10" s="1"/>
  <c r="M49" i="10"/>
  <c r="L49" i="10"/>
  <c r="M38" i="10"/>
  <c r="N38" i="10"/>
  <c r="O38" i="10" s="1"/>
  <c r="L38" i="10"/>
  <c r="D49" i="10"/>
  <c r="F49" i="10"/>
  <c r="G49" i="10" s="1"/>
  <c r="E49" i="10"/>
  <c r="F42" i="10"/>
  <c r="G42" i="10" s="1"/>
  <c r="E42" i="10"/>
  <c r="D42" i="10"/>
  <c r="D23" i="5"/>
  <c r="E23" i="5" s="1"/>
  <c r="C23" i="5"/>
  <c r="B23" i="5"/>
  <c r="K86" i="12"/>
  <c r="D86" i="12"/>
  <c r="K74" i="12"/>
  <c r="D74" i="12"/>
  <c r="K32" i="12"/>
  <c r="D32" i="12"/>
  <c r="K16" i="12"/>
  <c r="D16" i="12"/>
  <c r="D57" i="12"/>
  <c r="K57" i="12"/>
  <c r="K56" i="12"/>
  <c r="D56" i="12"/>
  <c r="K62" i="12"/>
  <c r="D62" i="12"/>
  <c r="K33" i="12"/>
  <c r="D33" i="12"/>
  <c r="C13" i="5"/>
  <c r="D13" i="5"/>
  <c r="E13" i="5" s="1"/>
  <c r="B13" i="5"/>
  <c r="D77" i="5"/>
  <c r="E77" i="5" s="1"/>
  <c r="C77" i="5"/>
  <c r="B77" i="5"/>
  <c r="N49" i="6"/>
  <c r="O49" i="6" s="1"/>
  <c r="M49" i="6"/>
  <c r="L49" i="6"/>
  <c r="B10" i="5"/>
  <c r="C10" i="5"/>
  <c r="D74" i="5"/>
  <c r="E74" i="5" s="1"/>
  <c r="C74" i="5"/>
  <c r="B74" i="5"/>
  <c r="F38" i="6"/>
  <c r="G38" i="6" s="1"/>
  <c r="E38" i="6"/>
  <c r="D38" i="6"/>
  <c r="F10" i="9"/>
  <c r="E10" i="9"/>
  <c r="D10" i="9"/>
  <c r="D87" i="5"/>
  <c r="E87" i="5" s="1"/>
  <c r="C87" i="5"/>
  <c r="B87" i="5"/>
  <c r="N63" i="6"/>
  <c r="O63" i="6" s="1"/>
  <c r="M63" i="6"/>
  <c r="L63" i="6"/>
  <c r="D44" i="5"/>
  <c r="E44" i="5" s="1"/>
  <c r="C44" i="5"/>
  <c r="B44" i="5"/>
  <c r="F9" i="6"/>
  <c r="E9" i="6"/>
  <c r="D9" i="6"/>
  <c r="C49" i="5"/>
  <c r="B49" i="5"/>
  <c r="D49" i="5"/>
  <c r="E49" i="5" s="1"/>
  <c r="M14" i="6"/>
  <c r="L14" i="6"/>
  <c r="N14" i="6"/>
  <c r="B30" i="5"/>
  <c r="D30" i="5"/>
  <c r="E30" i="5" s="1"/>
  <c r="C30" i="5"/>
  <c r="B94" i="5"/>
  <c r="D94" i="5"/>
  <c r="E94" i="5" s="1"/>
  <c r="C94" i="5"/>
  <c r="D43" i="5"/>
  <c r="E43" i="5" s="1"/>
  <c r="C43" i="5"/>
  <c r="B43" i="5"/>
  <c r="N8" i="6"/>
  <c r="O8" i="6" s="1"/>
  <c r="M8" i="6"/>
  <c r="L8" i="6"/>
  <c r="D40" i="5"/>
  <c r="E40" i="5" s="1"/>
  <c r="C40" i="5"/>
  <c r="B40" i="5"/>
  <c r="D104" i="5"/>
  <c r="E104" i="5" s="1"/>
  <c r="C104" i="5"/>
  <c r="B104" i="5"/>
  <c r="F27" i="9"/>
  <c r="G27" i="9" s="1"/>
  <c r="E27" i="9"/>
  <c r="D27" i="9"/>
  <c r="E27" i="10"/>
  <c r="D27" i="10"/>
  <c r="N45" i="9"/>
  <c r="O45" i="9" s="1"/>
  <c r="M45" i="9"/>
  <c r="L45" i="9"/>
  <c r="N29" i="10"/>
  <c r="O29" i="10" s="1"/>
  <c r="M29" i="10"/>
  <c r="L29" i="10"/>
  <c r="E48" i="9"/>
  <c r="D48" i="9"/>
  <c r="F48" i="9"/>
  <c r="G48" i="9" s="1"/>
  <c r="N26" i="9"/>
  <c r="O26" i="9" s="1"/>
  <c r="L26" i="9"/>
  <c r="M26" i="9"/>
  <c r="N26" i="10"/>
  <c r="O26" i="10" s="1"/>
  <c r="M26" i="10"/>
  <c r="L26" i="10"/>
  <c r="E9" i="9"/>
  <c r="F9" i="9"/>
  <c r="D9" i="9"/>
  <c r="E10" i="10"/>
  <c r="D10" i="10"/>
  <c r="L47" i="9"/>
  <c r="N47" i="9"/>
  <c r="O47" i="9" s="1"/>
  <c r="M47" i="9"/>
  <c r="E22" i="10"/>
  <c r="D22" i="10"/>
  <c r="N52" i="9"/>
  <c r="O52" i="9" s="1"/>
  <c r="M52" i="9"/>
  <c r="L52" i="9"/>
  <c r="D36" i="10"/>
  <c r="F36" i="10"/>
  <c r="G36" i="10" s="1"/>
  <c r="E36" i="10"/>
  <c r="F43" i="10"/>
  <c r="G43" i="10" s="1"/>
  <c r="E43" i="10"/>
  <c r="D43" i="10"/>
  <c r="N53" i="10"/>
  <c r="O53" i="10" s="1"/>
  <c r="M53" i="10"/>
  <c r="L53" i="10"/>
  <c r="M42" i="10"/>
  <c r="L42" i="10"/>
  <c r="N42" i="10"/>
  <c r="O42" i="10" s="1"/>
  <c r="D53" i="10"/>
  <c r="F53" i="10"/>
  <c r="G53" i="10" s="1"/>
  <c r="E53" i="10"/>
  <c r="F46" i="10"/>
  <c r="G46" i="10" s="1"/>
  <c r="E46" i="10"/>
  <c r="D46" i="10"/>
  <c r="K70" i="12"/>
  <c r="D70" i="12"/>
  <c r="K97" i="12"/>
  <c r="D97" i="12"/>
  <c r="D71" i="12"/>
  <c r="K71" i="12"/>
  <c r="D46" i="12"/>
  <c r="K46" i="12"/>
  <c r="K89" i="12"/>
  <c r="D89" i="12"/>
  <c r="D34" i="12"/>
  <c r="K34" i="12"/>
  <c r="D22" i="12"/>
  <c r="K22" i="12"/>
  <c r="D15" i="5"/>
  <c r="E15" i="5" s="1"/>
  <c r="C15" i="5"/>
  <c r="B15" i="5"/>
  <c r="C21" i="5"/>
  <c r="D21" i="5"/>
  <c r="E21" i="5" s="1"/>
  <c r="B21" i="5"/>
  <c r="D85" i="5"/>
  <c r="E85" i="5" s="1"/>
  <c r="C85" i="5"/>
  <c r="B85" i="5"/>
  <c r="N59" i="6"/>
  <c r="O59" i="6" s="1"/>
  <c r="M59" i="6"/>
  <c r="L59" i="6"/>
  <c r="D18" i="5"/>
  <c r="E18" i="5" s="1"/>
  <c r="B18" i="5"/>
  <c r="C18" i="5"/>
  <c r="D82" i="5"/>
  <c r="E82" i="5" s="1"/>
  <c r="C82" i="5"/>
  <c r="B82" i="5"/>
  <c r="F48" i="6"/>
  <c r="G48" i="6" s="1"/>
  <c r="E48" i="6"/>
  <c r="D48" i="6"/>
  <c r="D31" i="5"/>
  <c r="E31" i="5" s="1"/>
  <c r="C31" i="5"/>
  <c r="B31" i="5"/>
  <c r="D95" i="5"/>
  <c r="E95" i="5" s="1"/>
  <c r="C95" i="5"/>
  <c r="B95" i="5"/>
  <c r="D52" i="5"/>
  <c r="E52" i="5" s="1"/>
  <c r="C52" i="5"/>
  <c r="B52" i="5"/>
  <c r="F19" i="6"/>
  <c r="G19" i="6" s="1"/>
  <c r="E19" i="6"/>
  <c r="D19" i="6"/>
  <c r="C57" i="5"/>
  <c r="B57" i="5"/>
  <c r="D57" i="5"/>
  <c r="E57" i="5" s="1"/>
  <c r="M24" i="6"/>
  <c r="L24" i="6"/>
  <c r="N24" i="6"/>
  <c r="O24" i="6" s="1"/>
  <c r="B38" i="5"/>
  <c r="D38" i="5"/>
  <c r="E38" i="5" s="1"/>
  <c r="C38" i="5"/>
  <c r="B102" i="5"/>
  <c r="D102" i="5"/>
  <c r="E102" i="5" s="1"/>
  <c r="C102" i="5"/>
  <c r="D51" i="5"/>
  <c r="E51" i="5" s="1"/>
  <c r="C51" i="5"/>
  <c r="B51" i="5"/>
  <c r="N18" i="6"/>
  <c r="O18" i="6" s="1"/>
  <c r="M18" i="6"/>
  <c r="L18" i="6"/>
  <c r="D48" i="5"/>
  <c r="E48" i="5" s="1"/>
  <c r="C48" i="5"/>
  <c r="B48" i="5"/>
  <c r="F14" i="6"/>
  <c r="G14" i="6" s="1"/>
  <c r="E14" i="6"/>
  <c r="D14" i="6"/>
  <c r="F35" i="9"/>
  <c r="G35" i="9" s="1"/>
  <c r="E35" i="9"/>
  <c r="D35" i="9"/>
  <c r="N49" i="9"/>
  <c r="O49" i="9" s="1"/>
  <c r="M49" i="9"/>
  <c r="L49" i="9"/>
  <c r="E52" i="9"/>
  <c r="D52" i="9"/>
  <c r="F52" i="9"/>
  <c r="G52" i="9" s="1"/>
  <c r="N34" i="9"/>
  <c r="O34" i="9" s="1"/>
  <c r="L34" i="9"/>
  <c r="M34" i="9"/>
  <c r="E13" i="9"/>
  <c r="F13" i="9"/>
  <c r="G13" i="9" s="1"/>
  <c r="D13" i="9"/>
  <c r="M11" i="10"/>
  <c r="L11" i="10"/>
  <c r="N11" i="10"/>
  <c r="O11" i="10" s="1"/>
  <c r="L51" i="9"/>
  <c r="N51" i="9"/>
  <c r="O51" i="9" s="1"/>
  <c r="M51" i="9"/>
  <c r="E26" i="10"/>
  <c r="D26" i="10"/>
  <c r="N12" i="9"/>
  <c r="O12" i="9" s="1"/>
  <c r="M12" i="9"/>
  <c r="L12" i="9"/>
  <c r="E11" i="10"/>
  <c r="D11" i="10"/>
  <c r="N36" i="10"/>
  <c r="O36" i="10" s="1"/>
  <c r="M36" i="10"/>
  <c r="L36" i="10"/>
  <c r="F47" i="10"/>
  <c r="G47" i="10" s="1"/>
  <c r="E47" i="10"/>
  <c r="D47" i="10"/>
  <c r="F40" i="10"/>
  <c r="G40" i="10" s="1"/>
  <c r="E40" i="10"/>
  <c r="D40" i="10"/>
  <c r="M46" i="10"/>
  <c r="L46" i="10"/>
  <c r="N46" i="10"/>
  <c r="O46" i="10" s="1"/>
  <c r="N39" i="10"/>
  <c r="O39" i="10" s="1"/>
  <c r="M39" i="10"/>
  <c r="L39" i="10"/>
  <c r="F50" i="10"/>
  <c r="G50" i="10" s="1"/>
  <c r="E50" i="10"/>
  <c r="D50" i="10"/>
  <c r="D26" i="5"/>
  <c r="E26" i="5" s="1"/>
  <c r="C26" i="5"/>
  <c r="B26" i="5"/>
  <c r="D60" i="5"/>
  <c r="E60" i="5" s="1"/>
  <c r="C60" i="5"/>
  <c r="B60" i="5"/>
  <c r="C65" i="5"/>
  <c r="B65" i="5"/>
  <c r="D65" i="5"/>
  <c r="E65" i="5" s="1"/>
  <c r="B46" i="5"/>
  <c r="D46" i="5"/>
  <c r="E46" i="5" s="1"/>
  <c r="C46" i="5"/>
  <c r="D13" i="6"/>
  <c r="F13" i="6"/>
  <c r="G13" i="6" s="1"/>
  <c r="E13" i="6"/>
  <c r="D59" i="5"/>
  <c r="E59" i="5" s="1"/>
  <c r="C59" i="5"/>
  <c r="B59" i="5"/>
  <c r="N28" i="6"/>
  <c r="O28" i="6" s="1"/>
  <c r="M28" i="6"/>
  <c r="L28" i="6"/>
  <c r="D56" i="5"/>
  <c r="E56" i="5" s="1"/>
  <c r="C56" i="5"/>
  <c r="B56" i="5"/>
  <c r="F24" i="6"/>
  <c r="G24" i="6" s="1"/>
  <c r="E24" i="6"/>
  <c r="D24" i="6"/>
  <c r="F46" i="9"/>
  <c r="G46" i="9" s="1"/>
  <c r="E46" i="9"/>
  <c r="D46" i="9"/>
  <c r="F39" i="9"/>
  <c r="G39" i="9" s="1"/>
  <c r="E39" i="9"/>
  <c r="D39" i="9"/>
  <c r="N9" i="9"/>
  <c r="M9" i="9"/>
  <c r="L9" i="9"/>
  <c r="E9" i="10"/>
  <c r="D9" i="10"/>
  <c r="E12" i="9"/>
  <c r="D12" i="9"/>
  <c r="F12" i="9"/>
  <c r="G12" i="9" s="1"/>
  <c r="E12" i="10"/>
  <c r="D12" i="10"/>
  <c r="N38" i="9"/>
  <c r="O38" i="9" s="1"/>
  <c r="L38" i="9"/>
  <c r="M38" i="9"/>
  <c r="E21" i="9"/>
  <c r="F21" i="9"/>
  <c r="G21" i="9" s="1"/>
  <c r="D21" i="9"/>
  <c r="E13" i="10"/>
  <c r="D13" i="10"/>
  <c r="L11" i="9"/>
  <c r="N11" i="9"/>
  <c r="O11" i="9" s="1"/>
  <c r="M11" i="9"/>
  <c r="L15" i="10"/>
  <c r="N15" i="10"/>
  <c r="O15" i="10" s="1"/>
  <c r="M15" i="10"/>
  <c r="E30" i="10"/>
  <c r="D30" i="10"/>
  <c r="N16" i="9"/>
  <c r="O16" i="9" s="1"/>
  <c r="M16" i="9"/>
  <c r="L16" i="9"/>
  <c r="N12" i="10"/>
  <c r="O12" i="10" s="1"/>
  <c r="M12" i="10"/>
  <c r="L12" i="10"/>
  <c r="N40" i="10"/>
  <c r="O40" i="10" s="1"/>
  <c r="M40" i="10"/>
  <c r="L40" i="10"/>
  <c r="F51" i="10"/>
  <c r="G51" i="10" s="1"/>
  <c r="E51" i="10"/>
  <c r="D51" i="10"/>
  <c r="F44" i="10"/>
  <c r="G44" i="10" s="1"/>
  <c r="E44" i="10"/>
  <c r="D44" i="10"/>
  <c r="M50" i="10"/>
  <c r="L50" i="10"/>
  <c r="N50" i="10"/>
  <c r="O50" i="10" s="1"/>
  <c r="N43" i="10"/>
  <c r="O43" i="10" s="1"/>
  <c r="M43" i="10"/>
  <c r="L43" i="10"/>
  <c r="F54" i="10"/>
  <c r="G54" i="10" s="1"/>
  <c r="E54" i="10"/>
  <c r="D54" i="10"/>
  <c r="K35" i="12"/>
  <c r="D35" i="12"/>
  <c r="K27" i="12"/>
  <c r="D27" i="12"/>
  <c r="F58" i="6"/>
  <c r="G58" i="6" s="1"/>
  <c r="E58" i="6"/>
  <c r="D58" i="6"/>
  <c r="D103" i="5"/>
  <c r="E103" i="5" s="1"/>
  <c r="C103" i="5"/>
  <c r="B103" i="5"/>
  <c r="F29" i="6"/>
  <c r="G29" i="6" s="1"/>
  <c r="E29" i="6"/>
  <c r="D29" i="6"/>
  <c r="M34" i="6"/>
  <c r="L34" i="6"/>
  <c r="N34" i="6"/>
  <c r="O34" i="6" s="1"/>
  <c r="K63" i="12"/>
  <c r="D63" i="12"/>
  <c r="K81" i="12"/>
  <c r="D81" i="12"/>
  <c r="K94" i="12"/>
  <c r="D94" i="12"/>
  <c r="K73" i="12"/>
  <c r="D73" i="12"/>
  <c r="K65" i="12"/>
  <c r="D65" i="12"/>
  <c r="K41" i="12"/>
  <c r="D41" i="12"/>
  <c r="K20" i="12"/>
  <c r="D20" i="12"/>
  <c r="D6" i="12"/>
  <c r="K6" i="12"/>
  <c r="D40" i="12"/>
  <c r="K40" i="12"/>
  <c r="D37" i="5"/>
  <c r="E37" i="5" s="1"/>
  <c r="C37" i="5"/>
  <c r="B37" i="5"/>
  <c r="D101" i="5"/>
  <c r="E101" i="5" s="1"/>
  <c r="C101" i="5"/>
  <c r="B101" i="5"/>
  <c r="D34" i="5"/>
  <c r="E34" i="5" s="1"/>
  <c r="C34" i="5"/>
  <c r="B34" i="5"/>
  <c r="D98" i="5"/>
  <c r="E98" i="5" s="1"/>
  <c r="C98" i="5"/>
  <c r="B98" i="5"/>
  <c r="D47" i="5"/>
  <c r="E47" i="5" s="1"/>
  <c r="C47" i="5"/>
  <c r="B47" i="5"/>
  <c r="N13" i="6"/>
  <c r="O13" i="6" s="1"/>
  <c r="M13" i="6"/>
  <c r="L13" i="6"/>
  <c r="F38" i="9"/>
  <c r="G38" i="9" s="1"/>
  <c r="E38" i="9"/>
  <c r="D38" i="9"/>
  <c r="D68" i="5"/>
  <c r="E68" i="5" s="1"/>
  <c r="C68" i="5"/>
  <c r="B68" i="5"/>
  <c r="F39" i="6"/>
  <c r="G39" i="6" s="1"/>
  <c r="E39" i="6"/>
  <c r="D39" i="6"/>
  <c r="F22" i="9"/>
  <c r="G22" i="9" s="1"/>
  <c r="E22" i="9"/>
  <c r="D22" i="9"/>
  <c r="C73" i="5"/>
  <c r="B73" i="5"/>
  <c r="D73" i="5"/>
  <c r="E73" i="5" s="1"/>
  <c r="M44" i="6"/>
  <c r="L44" i="6"/>
  <c r="N44" i="6"/>
  <c r="O44" i="6" s="1"/>
  <c r="B54" i="5"/>
  <c r="D54" i="5"/>
  <c r="E54" i="5" s="1"/>
  <c r="C54" i="5"/>
  <c r="D23" i="6"/>
  <c r="F23" i="6"/>
  <c r="G23" i="6" s="1"/>
  <c r="E23" i="6"/>
  <c r="F34" i="9"/>
  <c r="G34" i="9" s="1"/>
  <c r="E34" i="9"/>
  <c r="D34" i="9"/>
  <c r="D67" i="5"/>
  <c r="E67" i="5" s="1"/>
  <c r="C67" i="5"/>
  <c r="B67" i="5"/>
  <c r="N38" i="6"/>
  <c r="O38" i="6" s="1"/>
  <c r="M38" i="6"/>
  <c r="L38" i="6"/>
  <c r="F14" i="9"/>
  <c r="G14" i="9" s="1"/>
  <c r="E14" i="9"/>
  <c r="D14" i="9"/>
  <c r="D64" i="5"/>
  <c r="E64" i="5" s="1"/>
  <c r="C64" i="5"/>
  <c r="B64" i="5"/>
  <c r="F34" i="6"/>
  <c r="G34" i="6" s="1"/>
  <c r="E34" i="6"/>
  <c r="D34" i="6"/>
  <c r="F47" i="9"/>
  <c r="G47" i="9" s="1"/>
  <c r="E47" i="9"/>
  <c r="D47" i="9"/>
  <c r="N13" i="9"/>
  <c r="O13" i="9" s="1"/>
  <c r="M13" i="9"/>
  <c r="L13" i="9"/>
  <c r="N10" i="10"/>
  <c r="M10" i="10"/>
  <c r="L10" i="10"/>
  <c r="E16" i="9"/>
  <c r="D16" i="9"/>
  <c r="F16" i="9"/>
  <c r="G16" i="9" s="1"/>
  <c r="E16" i="10"/>
  <c r="D16" i="10"/>
  <c r="N46" i="9"/>
  <c r="O46" i="9" s="1"/>
  <c r="L46" i="9"/>
  <c r="M46" i="9"/>
  <c r="E25" i="9"/>
  <c r="F25" i="9"/>
  <c r="G25" i="9" s="1"/>
  <c r="D25" i="9"/>
  <c r="E17" i="10"/>
  <c r="D17" i="10"/>
  <c r="L15" i="9"/>
  <c r="N15" i="9"/>
  <c r="O15" i="9" s="1"/>
  <c r="M15" i="9"/>
  <c r="L19" i="10"/>
  <c r="N19" i="10"/>
  <c r="O19" i="10" s="1"/>
  <c r="M19" i="10"/>
  <c r="N24" i="9"/>
  <c r="O24" i="9" s="1"/>
  <c r="M24" i="9"/>
  <c r="L24" i="9"/>
  <c r="N16" i="10"/>
  <c r="O16" i="10" s="1"/>
  <c r="M16" i="10"/>
  <c r="L16" i="10"/>
  <c r="N44" i="10"/>
  <c r="O44" i="10" s="1"/>
  <c r="M44" i="10"/>
  <c r="L44" i="10"/>
  <c r="F55" i="10"/>
  <c r="G55" i="10" s="1"/>
  <c r="E55" i="10"/>
  <c r="D55" i="10"/>
  <c r="F48" i="10"/>
  <c r="G48" i="10" s="1"/>
  <c r="E48" i="10"/>
  <c r="D48" i="10"/>
  <c r="M54" i="10"/>
  <c r="L54" i="10"/>
  <c r="N54" i="10"/>
  <c r="O54" i="10" s="1"/>
  <c r="N47" i="10"/>
  <c r="O47" i="10" s="1"/>
  <c r="M47" i="10"/>
  <c r="L47" i="10"/>
  <c r="D42" i="12"/>
  <c r="K42" i="12"/>
  <c r="K18" i="12"/>
  <c r="D18" i="12"/>
  <c r="D48" i="12"/>
  <c r="K48" i="12"/>
  <c r="D29" i="5"/>
  <c r="E29" i="5" s="1"/>
  <c r="C29" i="5"/>
  <c r="B29" i="5"/>
  <c r="D90" i="5"/>
  <c r="E90" i="5" s="1"/>
  <c r="C90" i="5"/>
  <c r="B90" i="5"/>
  <c r="D39" i="5"/>
  <c r="E39" i="5" s="1"/>
  <c r="C39" i="5"/>
  <c r="B39" i="5"/>
  <c r="K98" i="12"/>
  <c r="D98" i="12"/>
  <c r="K7" i="12"/>
  <c r="D7" i="12"/>
  <c r="D58" i="12"/>
  <c r="K58" i="12"/>
  <c r="D50" i="12"/>
  <c r="K50" i="12"/>
  <c r="K49" i="12"/>
  <c r="D49" i="12"/>
  <c r="K87" i="12"/>
  <c r="D87" i="12"/>
  <c r="D45" i="5"/>
  <c r="E45" i="5" s="1"/>
  <c r="C45" i="5"/>
  <c r="B45" i="5"/>
  <c r="N9" i="6"/>
  <c r="O9" i="6" s="1"/>
  <c r="M9" i="6"/>
  <c r="L9" i="6"/>
  <c r="D42" i="5"/>
  <c r="E42" i="5" s="1"/>
  <c r="C42" i="5"/>
  <c r="B42" i="5"/>
  <c r="D106" i="5"/>
  <c r="E106" i="5" s="1"/>
  <c r="C106" i="5"/>
  <c r="B106" i="5"/>
  <c r="D55" i="5"/>
  <c r="E55" i="5" s="1"/>
  <c r="C55" i="5"/>
  <c r="B55" i="5"/>
  <c r="N23" i="6"/>
  <c r="O23" i="6" s="1"/>
  <c r="M23" i="6"/>
  <c r="L23" i="6"/>
  <c r="D12" i="5"/>
  <c r="E12" i="5" s="1"/>
  <c r="C12" i="5"/>
  <c r="B12" i="5"/>
  <c r="D76" i="5"/>
  <c r="E76" i="5" s="1"/>
  <c r="C76" i="5"/>
  <c r="B76" i="5"/>
  <c r="F49" i="6"/>
  <c r="G49" i="6" s="1"/>
  <c r="E49" i="6"/>
  <c r="D49" i="6"/>
  <c r="N9" i="10"/>
  <c r="M9" i="10"/>
  <c r="L9" i="10"/>
  <c r="C81" i="5"/>
  <c r="B81" i="5"/>
  <c r="D81" i="5"/>
  <c r="E81" i="5" s="1"/>
  <c r="M54" i="6"/>
  <c r="L54" i="6"/>
  <c r="N54" i="6"/>
  <c r="O54" i="6" s="1"/>
  <c r="B62" i="5"/>
  <c r="D62" i="5"/>
  <c r="E62" i="5" s="1"/>
  <c r="C62" i="5"/>
  <c r="D33" i="6"/>
  <c r="F33" i="6"/>
  <c r="G33" i="6" s="1"/>
  <c r="E33" i="6"/>
  <c r="C11" i="5"/>
  <c r="B11" i="5"/>
  <c r="D11" i="5"/>
  <c r="E11" i="5" s="1"/>
  <c r="D75" i="5"/>
  <c r="E75" i="5" s="1"/>
  <c r="C75" i="5"/>
  <c r="B75" i="5"/>
  <c r="N48" i="6"/>
  <c r="O48" i="6" s="1"/>
  <c r="M48" i="6"/>
  <c r="L48" i="6"/>
  <c r="D8" i="5"/>
  <c r="E8" i="5" s="1"/>
  <c r="C8" i="5"/>
  <c r="B8" i="5"/>
  <c r="D72" i="5"/>
  <c r="E72" i="5" s="1"/>
  <c r="C72" i="5"/>
  <c r="B72" i="5"/>
  <c r="F44" i="6"/>
  <c r="G44" i="6" s="1"/>
  <c r="E44" i="6"/>
  <c r="D44" i="6"/>
  <c r="F51" i="9"/>
  <c r="G51" i="9" s="1"/>
  <c r="E51" i="9"/>
  <c r="D51" i="9"/>
  <c r="N21" i="9"/>
  <c r="O21" i="9" s="1"/>
  <c r="M21" i="9"/>
  <c r="L21" i="9"/>
  <c r="N13" i="10"/>
  <c r="O13" i="10" s="1"/>
  <c r="M13" i="10"/>
  <c r="L13" i="10"/>
  <c r="E24" i="9"/>
  <c r="D24" i="9"/>
  <c r="F24" i="9"/>
  <c r="G24" i="9" s="1"/>
  <c r="E20" i="10"/>
  <c r="D20" i="10"/>
  <c r="N50" i="9"/>
  <c r="O50" i="9" s="1"/>
  <c r="L50" i="9"/>
  <c r="M50" i="9"/>
  <c r="E33" i="9"/>
  <c r="F33" i="9"/>
  <c r="G33" i="9" s="1"/>
  <c r="D33" i="9"/>
  <c r="E21" i="10"/>
  <c r="D21" i="10"/>
  <c r="L23" i="9"/>
  <c r="N23" i="9"/>
  <c r="O23" i="9" s="1"/>
  <c r="M23" i="9"/>
  <c r="L23" i="10"/>
  <c r="N23" i="10"/>
  <c r="O23" i="10" s="1"/>
  <c r="M23" i="10"/>
  <c r="N28" i="9"/>
  <c r="O28" i="9" s="1"/>
  <c r="M28" i="9"/>
  <c r="L28" i="9"/>
  <c r="N20" i="10"/>
  <c r="O20" i="10" s="1"/>
  <c r="M20" i="10"/>
  <c r="L20" i="10"/>
  <c r="N48" i="10"/>
  <c r="O48" i="10" s="1"/>
  <c r="M48" i="10"/>
  <c r="L48" i="10"/>
  <c r="M37" i="10"/>
  <c r="L37" i="10"/>
  <c r="N37" i="10"/>
  <c r="O37" i="10" s="1"/>
  <c r="F52" i="10"/>
  <c r="G52" i="10" s="1"/>
  <c r="E52" i="10"/>
  <c r="D52" i="10"/>
  <c r="E37" i="10"/>
  <c r="F37" i="10"/>
  <c r="G37" i="10" s="1"/>
  <c r="D37" i="10"/>
  <c r="N51" i="10"/>
  <c r="O51" i="10" s="1"/>
  <c r="M51" i="10"/>
  <c r="L51" i="10"/>
  <c r="K82" i="12"/>
  <c r="D82" i="12"/>
  <c r="K11" i="12"/>
  <c r="D11" i="12"/>
  <c r="D53" i="5"/>
  <c r="E53" i="5" s="1"/>
  <c r="C53" i="5"/>
  <c r="B53" i="5"/>
  <c r="N19" i="6"/>
  <c r="O19" i="6" s="1"/>
  <c r="M19" i="6"/>
  <c r="L19" i="6"/>
  <c r="D50" i="5"/>
  <c r="E50" i="5" s="1"/>
  <c r="C50" i="5"/>
  <c r="B50" i="5"/>
  <c r="F8" i="6"/>
  <c r="G8" i="6" s="1"/>
  <c r="E8" i="6"/>
  <c r="D8" i="6"/>
  <c r="D63" i="5"/>
  <c r="E63" i="5" s="1"/>
  <c r="C63" i="5"/>
  <c r="B63" i="5"/>
  <c r="N33" i="6"/>
  <c r="O33" i="6" s="1"/>
  <c r="M33" i="6"/>
  <c r="L33" i="6"/>
  <c r="D20" i="5"/>
  <c r="E20" i="5" s="1"/>
  <c r="C20" i="5"/>
  <c r="B20" i="5"/>
  <c r="D84" i="5"/>
  <c r="E84" i="5" s="1"/>
  <c r="C84" i="5"/>
  <c r="B84" i="5"/>
  <c r="F59" i="6"/>
  <c r="G59" i="6" s="1"/>
  <c r="E59" i="6"/>
  <c r="D59" i="6"/>
  <c r="C25" i="5"/>
  <c r="B25" i="5"/>
  <c r="D25" i="5"/>
  <c r="E25" i="5" s="1"/>
  <c r="C89" i="5"/>
  <c r="B89" i="5"/>
  <c r="D89" i="5"/>
  <c r="E89" i="5" s="1"/>
  <c r="M64" i="6"/>
  <c r="L64" i="6"/>
  <c r="N64" i="6"/>
  <c r="O64" i="6" s="1"/>
  <c r="F50" i="9"/>
  <c r="G50" i="9" s="1"/>
  <c r="E50" i="9"/>
  <c r="D50" i="9"/>
  <c r="B70" i="5"/>
  <c r="D70" i="5"/>
  <c r="E70" i="5" s="1"/>
  <c r="C70" i="5"/>
  <c r="D43" i="6"/>
  <c r="F43" i="6"/>
  <c r="G43" i="6" s="1"/>
  <c r="E43" i="6"/>
  <c r="C19" i="5"/>
  <c r="B19" i="5"/>
  <c r="D19" i="5"/>
  <c r="E19" i="5" s="1"/>
  <c r="D83" i="5"/>
  <c r="E83" i="5" s="1"/>
  <c r="C83" i="5"/>
  <c r="B83" i="5"/>
  <c r="N58" i="6"/>
  <c r="O58" i="6" s="1"/>
  <c r="M58" i="6"/>
  <c r="L58" i="6"/>
  <c r="D16" i="5"/>
  <c r="E16" i="5" s="1"/>
  <c r="B16" i="5"/>
  <c r="C16" i="5"/>
  <c r="D80" i="5"/>
  <c r="E80" i="5" s="1"/>
  <c r="C80" i="5"/>
  <c r="B80" i="5"/>
  <c r="F54" i="6"/>
  <c r="G54" i="6" s="1"/>
  <c r="E54" i="6"/>
  <c r="D54" i="6"/>
  <c r="F11" i="9"/>
  <c r="G11" i="9" s="1"/>
  <c r="E11" i="9"/>
  <c r="D11" i="9"/>
  <c r="E15" i="10"/>
  <c r="D15" i="10"/>
  <c r="N25" i="9"/>
  <c r="O25" i="9" s="1"/>
  <c r="M25" i="9"/>
  <c r="L25" i="9"/>
  <c r="N17" i="10"/>
  <c r="O17" i="10" s="1"/>
  <c r="M17" i="10"/>
  <c r="L17" i="10"/>
  <c r="E28" i="9"/>
  <c r="D28" i="9"/>
  <c r="F28" i="9"/>
  <c r="G28" i="9" s="1"/>
  <c r="E24" i="10"/>
  <c r="D24" i="10"/>
  <c r="N10" i="9"/>
  <c r="L10" i="9"/>
  <c r="M10" i="9"/>
  <c r="N14" i="10"/>
  <c r="O14" i="10" s="1"/>
  <c r="M14" i="10"/>
  <c r="L14" i="10"/>
  <c r="E37" i="9"/>
  <c r="F37" i="9"/>
  <c r="G37" i="9" s="1"/>
  <c r="D37" i="9"/>
  <c r="E25" i="10"/>
  <c r="D25" i="10"/>
  <c r="L27" i="9"/>
  <c r="N27" i="9"/>
  <c r="O27" i="9" s="1"/>
  <c r="M27" i="9"/>
  <c r="L27" i="10"/>
  <c r="N27" i="10"/>
  <c r="O27" i="10" s="1"/>
  <c r="M27" i="10"/>
  <c r="N36" i="9"/>
  <c r="O36" i="9" s="1"/>
  <c r="M36" i="9"/>
  <c r="L36" i="9"/>
  <c r="N24" i="10"/>
  <c r="O24" i="10" s="1"/>
  <c r="M24" i="10"/>
  <c r="L24" i="10"/>
  <c r="N52" i="10"/>
  <c r="O52" i="10" s="1"/>
  <c r="M52" i="10"/>
  <c r="L52" i="10"/>
  <c r="N41" i="10"/>
  <c r="O41" i="10" s="1"/>
  <c r="M41" i="10"/>
  <c r="L41" i="10"/>
  <c r="F56" i="10"/>
  <c r="G56" i="10" s="1"/>
  <c r="E56" i="10"/>
  <c r="D56" i="10"/>
  <c r="D41" i="10"/>
  <c r="F41" i="10"/>
  <c r="G41" i="10" s="1"/>
  <c r="E41" i="10"/>
  <c r="N55" i="10"/>
  <c r="O55" i="10" s="1"/>
  <c r="M55" i="10"/>
  <c r="L55" i="10"/>
  <c r="D93" i="5"/>
  <c r="E93" i="5" s="1"/>
  <c r="C93" i="5"/>
  <c r="B93" i="5"/>
  <c r="K90" i="12"/>
  <c r="D90" i="12"/>
  <c r="K23" i="12"/>
  <c r="D23" i="12"/>
  <c r="K78" i="12"/>
  <c r="D78" i="12"/>
  <c r="K24" i="12"/>
  <c r="D24" i="12"/>
  <c r="K8" i="12"/>
  <c r="D8" i="12"/>
  <c r="D61" i="5"/>
  <c r="E61" i="5" s="1"/>
  <c r="C61" i="5"/>
  <c r="B61" i="5"/>
  <c r="N29" i="6"/>
  <c r="O29" i="6" s="1"/>
  <c r="M29" i="6"/>
  <c r="L29" i="6"/>
  <c r="D58" i="5"/>
  <c r="E58" i="5" s="1"/>
  <c r="C58" i="5"/>
  <c r="B58" i="5"/>
  <c r="F18" i="6"/>
  <c r="G18" i="6" s="1"/>
  <c r="E18" i="6"/>
  <c r="D18" i="6"/>
  <c r="D71" i="5"/>
  <c r="E71" i="5" s="1"/>
  <c r="C71" i="5"/>
  <c r="B71" i="5"/>
  <c r="N43" i="6"/>
  <c r="O43" i="6" s="1"/>
  <c r="M43" i="6"/>
  <c r="L43" i="6"/>
  <c r="D28" i="5"/>
  <c r="E28" i="5" s="1"/>
  <c r="C28" i="5"/>
  <c r="B28" i="5"/>
  <c r="D92" i="5"/>
  <c r="E92" i="5" s="1"/>
  <c r="C92" i="5"/>
  <c r="B92" i="5"/>
  <c r="C33" i="5"/>
  <c r="B33" i="5"/>
  <c r="D33" i="5"/>
  <c r="E33" i="5" s="1"/>
  <c r="C97" i="5"/>
  <c r="B97" i="5"/>
  <c r="D97" i="5"/>
  <c r="E97" i="5" s="1"/>
  <c r="B14" i="5"/>
  <c r="D14" i="5"/>
  <c r="E14" i="5" s="1"/>
  <c r="C14" i="5"/>
  <c r="B78" i="5"/>
  <c r="D78" i="5"/>
  <c r="E78" i="5" s="1"/>
  <c r="C78" i="5"/>
  <c r="D53" i="6"/>
  <c r="F53" i="6"/>
  <c r="G53" i="6" s="1"/>
  <c r="E53" i="6"/>
  <c r="C27" i="5"/>
  <c r="B27" i="5"/>
  <c r="D27" i="5"/>
  <c r="E27" i="5" s="1"/>
  <c r="D91" i="5"/>
  <c r="E91" i="5" s="1"/>
  <c r="C91" i="5"/>
  <c r="B91" i="5"/>
  <c r="D24" i="5"/>
  <c r="E24" i="5" s="1"/>
  <c r="B24" i="5"/>
  <c r="C24" i="5"/>
  <c r="D88" i="5"/>
  <c r="E88" i="5" s="1"/>
  <c r="C88" i="5"/>
  <c r="B88" i="5"/>
  <c r="F64" i="6"/>
  <c r="G64" i="6" s="1"/>
  <c r="E64" i="6"/>
  <c r="D64" i="6"/>
  <c r="F15" i="9"/>
  <c r="G15" i="9" s="1"/>
  <c r="E15" i="9"/>
  <c r="D15" i="9"/>
  <c r="E19" i="10"/>
  <c r="D19" i="10"/>
  <c r="N33" i="9"/>
  <c r="O33" i="9" s="1"/>
  <c r="M33" i="9"/>
  <c r="L33" i="9"/>
  <c r="N21" i="10"/>
  <c r="O21" i="10" s="1"/>
  <c r="M21" i="10"/>
  <c r="L21" i="10"/>
  <c r="E36" i="9"/>
  <c r="D36" i="9"/>
  <c r="F36" i="9"/>
  <c r="G36" i="9" s="1"/>
  <c r="E28" i="10"/>
  <c r="D28" i="10"/>
  <c r="N14" i="9"/>
  <c r="O14" i="9" s="1"/>
  <c r="L14" i="9"/>
  <c r="M14" i="9"/>
  <c r="N18" i="10"/>
  <c r="O18" i="10" s="1"/>
  <c r="M18" i="10"/>
  <c r="L18" i="10"/>
  <c r="E45" i="9"/>
  <c r="F45" i="9"/>
  <c r="G45" i="9" s="1"/>
  <c r="D45" i="9"/>
  <c r="E29" i="10"/>
  <c r="D29" i="10"/>
  <c r="L35" i="9"/>
  <c r="N35" i="9"/>
  <c r="O35" i="9" s="1"/>
  <c r="M35" i="9"/>
  <c r="E14" i="10"/>
  <c r="D14" i="10"/>
  <c r="N40" i="9"/>
  <c r="O40" i="9" s="1"/>
  <c r="M40" i="9"/>
  <c r="L40" i="9"/>
  <c r="N28" i="10"/>
  <c r="O28" i="10" s="1"/>
  <c r="M28" i="10"/>
  <c r="L28" i="10"/>
  <c r="N56" i="10"/>
  <c r="O56" i="10" s="1"/>
  <c r="M56" i="10"/>
  <c r="L56" i="10"/>
  <c r="N45" i="10"/>
  <c r="O45" i="10" s="1"/>
  <c r="M45" i="10"/>
  <c r="L45" i="10"/>
  <c r="N30" i="10"/>
  <c r="O30" i="10" s="1"/>
  <c r="M30" i="10"/>
  <c r="L30" i="10"/>
  <c r="D45" i="10"/>
  <c r="F45" i="10"/>
  <c r="G45" i="10" s="1"/>
  <c r="E45" i="10"/>
  <c r="E38" i="10"/>
  <c r="D38" i="10"/>
  <c r="F38" i="10"/>
  <c r="G38" i="10" s="1"/>
  <c r="C17" i="5"/>
  <c r="B17" i="5"/>
  <c r="D17" i="5"/>
  <c r="E17" i="5" s="1"/>
  <c r="O14" i="6" l="1"/>
  <c r="O10" i="10"/>
  <c r="O9" i="10"/>
  <c r="O10" i="9"/>
  <c r="G10" i="9"/>
  <c r="G9" i="9"/>
  <c r="G9" i="6"/>
  <c r="O9" i="9"/>
  <c r="E10" i="5"/>
  <c r="E7" i="5"/>
  <c r="G15" i="11"/>
  <c r="P8" i="2"/>
  <c r="M8" i="2" s="1"/>
  <c r="H4" i="12" l="1"/>
  <c r="H9" i="12"/>
  <c r="H2" i="12"/>
  <c r="H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7" authorId="0" shapeId="0" xr:uid="{9FEE804C-2DA6-4473-AFF3-7032CD4980D2}">
      <text>
        <r>
          <rPr>
            <sz val="9"/>
            <color indexed="81"/>
            <rFont val="Segoe UI"/>
            <family val="2"/>
          </rPr>
          <t>mit ja ausfüllen wenn ein Start als Einzelfahrer</t>
        </r>
      </text>
    </comment>
    <comment ref="J7" authorId="0" shapeId="0" xr:uid="{3B266619-77FB-463F-8F51-3A6914E317E6}">
      <text>
        <r>
          <rPr>
            <sz val="9"/>
            <color indexed="81"/>
            <rFont val="Segoe UI"/>
            <family val="2"/>
          </rPr>
          <t>Paarkür Nummer eintragen wenn Paar
Paar 1 je Starter des Paares die 1
Paar 2 je Starter des Paares die 2</t>
        </r>
      </text>
    </comment>
    <comment ref="K7" authorId="0" shapeId="0" xr:uid="{DEE2F34F-28AA-495F-83BC-C4B5EEB76A55}">
      <text>
        <r>
          <rPr>
            <sz val="9"/>
            <color indexed="81"/>
            <rFont val="Segoe UI"/>
            <family val="2"/>
          </rPr>
          <t>Gruppennummer eintragen 
Gruppe 1 je Starter in der Gruppe die 1
Gruppe 2 je Starter in der Gruppe die 2</t>
        </r>
      </text>
    </comment>
    <comment ref="L7" authorId="0" shapeId="0" xr:uid="{0EDD97A5-518A-411A-A284-A8970888F0B2}">
      <text>
        <r>
          <rPr>
            <sz val="9"/>
            <color indexed="81"/>
            <rFont val="Segoe UI"/>
            <family val="2"/>
          </rPr>
          <t>Gruppennummer eintragen 
Gruppe 1 je Starter in der Gruppe die 1
Gruppe 2 je Starter in der Gruppe die 2</t>
        </r>
      </text>
    </comment>
    <comment ref="N7" authorId="0" shapeId="0" xr:uid="{3C212432-598D-4B32-A43E-0AC432AA061C}">
      <text>
        <r>
          <rPr>
            <sz val="9"/>
            <color indexed="81"/>
            <rFont val="Segoe UI"/>
            <family val="2"/>
          </rPr>
          <t>für Teilnehmer von vereinsgemischten Paar- oder Gruppenküren</t>
        </r>
      </text>
    </comment>
    <comment ref="O7" authorId="0" shapeId="0" xr:uid="{5AB4B840-D477-4240-BABE-F157E1D4C07E}">
      <text>
        <r>
          <rPr>
            <sz val="9"/>
            <color indexed="81"/>
            <rFont val="Segoe UI"/>
            <family val="2"/>
          </rPr>
          <t>wird der Teilnehmer über seinen Verein gemeldet und dort die Startgebühr berechnet?</t>
        </r>
      </text>
    </comment>
    <comment ref="J9" authorId="0" shapeId="0" xr:uid="{B302F508-1BA7-4F74-B44A-F8BECE9B925D}">
      <text>
        <r>
          <rPr>
            <sz val="9"/>
            <color indexed="81"/>
            <rFont val="Segoe UI"/>
            <family val="2"/>
          </rPr>
          <t>Ein Starter kann in mehreren Kategorien starten</t>
        </r>
      </text>
    </comment>
  </commentList>
</comments>
</file>

<file path=xl/sharedStrings.xml><?xml version="1.0" encoding="utf-8"?>
<sst xmlns="http://schemas.openxmlformats.org/spreadsheetml/2006/main" count="537" uniqueCount="201">
  <si>
    <t>Anmeldung</t>
  </si>
  <si>
    <t>Verein</t>
  </si>
  <si>
    <t>Ansprechpartner</t>
  </si>
  <si>
    <t>Straße</t>
  </si>
  <si>
    <t>Postleitzahl</t>
  </si>
  <si>
    <t>Wohnort</t>
  </si>
  <si>
    <t>Ort</t>
  </si>
  <si>
    <t>E-Mail</t>
  </si>
  <si>
    <t>Telefon</t>
  </si>
  <si>
    <t>Handy</t>
  </si>
  <si>
    <t>Meldeschluss:</t>
  </si>
  <si>
    <t>Meldeadresse:</t>
  </si>
  <si>
    <t>Musik:</t>
  </si>
  <si>
    <t>Die Musik so beschriften:</t>
  </si>
  <si>
    <t>Datum:</t>
  </si>
  <si>
    <t>Verein:</t>
  </si>
  <si>
    <t>fortlaufende Nr.</t>
  </si>
  <si>
    <t>Name</t>
  </si>
  <si>
    <t>Vorname</t>
  </si>
  <si>
    <t>Geschlecht</t>
  </si>
  <si>
    <t>Geburtsdatum</t>
  </si>
  <si>
    <t>Alter</t>
  </si>
  <si>
    <t>Einzelkür</t>
  </si>
  <si>
    <t>Paarkür</t>
  </si>
  <si>
    <t>Kleingruppe</t>
  </si>
  <si>
    <t>Großgruppe</t>
  </si>
  <si>
    <t>Startgebühr</t>
  </si>
  <si>
    <t>abweichender Verein</t>
  </si>
  <si>
    <t>Meldegebühr über abw. Verein</t>
  </si>
  <si>
    <t>Zahlende Summe</t>
  </si>
  <si>
    <t>Gesamtsumme</t>
  </si>
  <si>
    <t>über anderen Verein</t>
  </si>
  <si>
    <t>Jemand eingetragen?</t>
  </si>
  <si>
    <t>Abfrage Einzelkür</t>
  </si>
  <si>
    <t>Abfrage Paarkür</t>
  </si>
  <si>
    <t>Abfrage Kleingruppenkür</t>
  </si>
  <si>
    <t>Abfrage Großgruppenkür</t>
  </si>
  <si>
    <t>normales Startgeld</t>
  </si>
  <si>
    <t>Werte zum Eingeben</t>
  </si>
  <si>
    <t>Beispielname</t>
  </si>
  <si>
    <t>m</t>
  </si>
  <si>
    <t>Beispielname2</t>
  </si>
  <si>
    <t>Vorname2</t>
  </si>
  <si>
    <t>w</t>
  </si>
  <si>
    <t>ja</t>
  </si>
  <si>
    <t>nein</t>
  </si>
  <si>
    <t>Jurymitglieder</t>
  </si>
  <si>
    <t>Samstag</t>
  </si>
  <si>
    <t>Sonntag</t>
  </si>
  <si>
    <t>Nr</t>
  </si>
  <si>
    <t>Komentar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</si>
  <si>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</si>
  <si>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</si>
  <si>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</si>
  <si>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</si>
  <si>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</si>
  <si>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</si>
  <si>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</si>
  <si>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</si>
  <si>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</si>
  <si>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</si>
  <si>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</si>
  <si>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</si>
  <si>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</si>
  <si>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 xml:space="preserve">Paarkür 1                </t>
  </si>
  <si>
    <t xml:space="preserve">Paarkür 2                </t>
  </si>
  <si>
    <t>Fahrer</t>
  </si>
  <si>
    <t xml:space="preserve">Paarkür 3               </t>
  </si>
  <si>
    <t xml:space="preserve">Paarkür 4                </t>
  </si>
  <si>
    <t xml:space="preserve">Paarkür 5                </t>
  </si>
  <si>
    <t xml:space="preserve">Paarkür 6               </t>
  </si>
  <si>
    <t xml:space="preserve">Paarkür 7                </t>
  </si>
  <si>
    <t xml:space="preserve">Paarkür 8                </t>
  </si>
  <si>
    <t xml:space="preserve">Paarkür 9                </t>
  </si>
  <si>
    <t xml:space="preserve">Paarkür 10              </t>
  </si>
  <si>
    <t xml:space="preserve">Paarkür 11              </t>
  </si>
  <si>
    <t xml:space="preserve">Paarkür 12               </t>
  </si>
  <si>
    <t xml:space="preserve">Paarkür 13               </t>
  </si>
  <si>
    <t xml:space="preserve">Paarkür 14              </t>
  </si>
  <si>
    <t xml:space="preserve">Paarkür 15              </t>
  </si>
  <si>
    <t xml:space="preserve">Paarkür 16             </t>
  </si>
  <si>
    <t xml:space="preserve">Paarkür 17               </t>
  </si>
  <si>
    <t xml:space="preserve">Paarkür 18              </t>
  </si>
  <si>
    <t xml:space="preserve">Paarkür 19             </t>
  </si>
  <si>
    <t xml:space="preserve">Paarkür 20               </t>
  </si>
  <si>
    <t xml:space="preserve">Paarkür 21                </t>
  </si>
  <si>
    <t xml:space="preserve">Paarkür 22                </t>
  </si>
  <si>
    <t xml:space="preserve">Paarkür 23                </t>
  </si>
  <si>
    <t xml:space="preserve">Paarkür 24                </t>
  </si>
  <si>
    <t>Name: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</si>
  <si>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</si>
  <si>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</si>
  <si>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</si>
  <si>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</si>
  <si>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</si>
  <si>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</si>
  <si>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</si>
  <si>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ID</t>
  </si>
  <si>
    <t>Komentare:</t>
  </si>
  <si>
    <t>Strafgebühr</t>
  </si>
  <si>
    <t>Strafgebühr bei</t>
  </si>
  <si>
    <t>zu wenig Jury-Mitglieder</t>
  </si>
  <si>
    <t>Abfage wie oft gestartet wird</t>
  </si>
  <si>
    <t>Abweichender Verein</t>
  </si>
  <si>
    <t>Anzahl Teilnehmer</t>
  </si>
  <si>
    <t>Strafgebühren</t>
  </si>
  <si>
    <t>Teilnehmer-Gebühren:</t>
  </si>
  <si>
    <t>pro Start / Fahrer</t>
  </si>
  <si>
    <t>Anzahl Jury</t>
  </si>
  <si>
    <t>Anzahl min Jury</t>
  </si>
  <si>
    <t>Berechnungsgrundlage</t>
  </si>
  <si>
    <t>0=niedriger</t>
  </si>
  <si>
    <t>1=höher</t>
  </si>
  <si>
    <t>Bedeutung</t>
  </si>
  <si>
    <t>&lt;=</t>
  </si>
  <si>
    <t>Strafgebühr benötigt</t>
  </si>
  <si>
    <t>Paarkürname 1</t>
  </si>
  <si>
    <t>Paarkürname 2</t>
  </si>
  <si>
    <t>Paarkürname 3</t>
  </si>
  <si>
    <t>Paarkürname 4</t>
  </si>
  <si>
    <t>Paarkürname 5</t>
  </si>
  <si>
    <t>Paarkürname 6</t>
  </si>
  <si>
    <t>Paarkürname 7</t>
  </si>
  <si>
    <t>Paarkürname 8</t>
  </si>
  <si>
    <t>Paarkürname 9</t>
  </si>
  <si>
    <t>Paarkürname10</t>
  </si>
  <si>
    <t>Paarkürname 11</t>
  </si>
  <si>
    <t>Paarkürname 12</t>
  </si>
  <si>
    <t>Paarkürname 13</t>
  </si>
  <si>
    <t>Paarkürname 14</t>
  </si>
  <si>
    <t>Paarkürname 15</t>
  </si>
  <si>
    <t>Paarkürname 16</t>
  </si>
  <si>
    <t>Paarkürname 17</t>
  </si>
  <si>
    <t>Paarkürname 18</t>
  </si>
  <si>
    <t>Paarkürname 19</t>
  </si>
  <si>
    <t>Paarkürname 20</t>
  </si>
  <si>
    <t>Paarkürname 21</t>
  </si>
  <si>
    <t>Paarkürname 22</t>
  </si>
  <si>
    <t xml:space="preserve">Paarkürname 23 </t>
  </si>
  <si>
    <t>Paarkürname 24</t>
  </si>
  <si>
    <t>Gruppenkürname 1</t>
  </si>
  <si>
    <t>Gruppenkürname 2</t>
  </si>
  <si>
    <t>Gruppenkürname 3</t>
  </si>
  <si>
    <t>Gruppenkürname 4</t>
  </si>
  <si>
    <t>Gruppenkürname 5</t>
  </si>
  <si>
    <t>Gruppenkürname 6</t>
  </si>
  <si>
    <t>Gruppenkürname 7</t>
  </si>
  <si>
    <t>Gruppenkürname 8</t>
  </si>
  <si>
    <t>Disziplin_Altersklasse_Name Vorname des Sportlers_Verein.mp3</t>
  </si>
  <si>
    <t>Grunddaten</t>
  </si>
  <si>
    <t>meisterschaften@einradtruppe.de</t>
  </si>
  <si>
    <t>Einradtruppe Fredersdorf-Vogelsdorf</t>
  </si>
  <si>
    <t>Sparkasse MOL</t>
  </si>
  <si>
    <t>DE 05 1705 4040 0020 0296 59</t>
  </si>
  <si>
    <t>Mein Verein</t>
  </si>
  <si>
    <t>Trainer</t>
  </si>
  <si>
    <t>des Vereins</t>
  </si>
  <si>
    <t>des Trainers</t>
  </si>
  <si>
    <t>EK</t>
  </si>
  <si>
    <t>PK</t>
  </si>
  <si>
    <t>KGK</t>
  </si>
  <si>
    <t>Kleingruppenkür</t>
  </si>
  <si>
    <t>Großgruppenkür</t>
  </si>
  <si>
    <t>GGK</t>
  </si>
  <si>
    <t>Junioior Expert</t>
  </si>
  <si>
    <t>Expert</t>
  </si>
  <si>
    <t>Senior Expert</t>
  </si>
  <si>
    <t>U11-U13-U15</t>
  </si>
  <si>
    <t>U17-U19-U21</t>
  </si>
  <si>
    <t>U23-U25-25+</t>
  </si>
  <si>
    <t>Ux</t>
  </si>
  <si>
    <t>JuExp</t>
  </si>
  <si>
    <t>Alterstufe</t>
  </si>
  <si>
    <t>14. Ostdeutsche Meisterschaft Einrad Freestyle</t>
  </si>
  <si>
    <t>12.07. - 13.07.2025</t>
  </si>
  <si>
    <t>Küken</t>
  </si>
  <si>
    <t xml:space="preserve">Kükenabzug </t>
  </si>
  <si>
    <t>Start als Küken?</t>
  </si>
  <si>
    <t>-</t>
  </si>
  <si>
    <t>Startgeldabzug ab 3</t>
  </si>
  <si>
    <t>entfällt</t>
  </si>
  <si>
    <t>Kük</t>
  </si>
  <si>
    <t>EK
Kük</t>
  </si>
  <si>
    <t>( Küken 5,00€ Stichtag 01.04.2025, Start 4 und Folgende 0€)</t>
  </si>
  <si>
    <t>gesperrt</t>
  </si>
  <si>
    <t>Exp.I</t>
  </si>
  <si>
    <t>Exp.II</t>
  </si>
  <si>
    <t>Vorläufe EK
Exp.II</t>
  </si>
  <si>
    <t>Vorläufe EK
JuExp</t>
  </si>
  <si>
    <t>Vorläufe PK
Exp.II</t>
  </si>
  <si>
    <t>Vorläufe EK
Exp.I</t>
  </si>
  <si>
    <t>Vorläufe PK
Exp.I</t>
  </si>
  <si>
    <t>Vorläufe PK
JuExp</t>
  </si>
  <si>
    <t>Finale
EK
Exp</t>
  </si>
  <si>
    <t>Finale
PK
JuExp</t>
  </si>
  <si>
    <t>Finale
PK
Exp</t>
  </si>
  <si>
    <t>KGK
JuExp</t>
  </si>
  <si>
    <t>KGK
Exp</t>
  </si>
  <si>
    <t>GGK
JuExp</t>
  </si>
  <si>
    <t>GGK
Exp</t>
  </si>
  <si>
    <t>Finale
EK
JuExp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</si>
</sst>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[$-407]d/\ mmmm\ yyyy;@"/>
    <numFmt numFmtId="165" formatCode=".\-\ &quot;€&quot;"/>
    <numFmt numFmtId="166" formatCode="#,##0.00\ &quot;€&quot;"/>
  </numFmts>
  <fonts count="5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indexed="8"/>
      <name val="Arial"/>
      <family val="2"/>
    </font>
    <font>
      <b/>
      <sz val="14"/>
      <color rgb="FFFF0000"/>
      <name val="Arial"/>
      <family val="2"/>
    </font>
    <font>
      <sz val="9"/>
      <color indexed="81"/>
      <name val="Segoe UI"/>
      <family val="2"/>
    </font>
    <font>
      <sz val="10"/>
      <color theme="1"/>
      <name val="Arial Unicode MS"/>
    </font>
    <font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Calibri"/>
      <family val="2"/>
      <scheme val="minor"/>
    </font>
    <font>
      <b/>
      <sz val="5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22"/>
      <color theme="0"/>
      <name val="Arial"/>
      <family val="2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B4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5">
    <xf numFmtId="0" fontId="0" fillId="0" borderId="0" xfId="0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7" fontId="9" fillId="0" borderId="0" xfId="1" applyNumberFormat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14" fontId="3" fillId="7" borderId="3" xfId="0" applyNumberFormat="1" applyFont="1" applyFill="1" applyBorder="1" applyAlignment="1">
      <alignment horizontal="left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5" fontId="19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14" fontId="25" fillId="3" borderId="3" xfId="0" applyNumberFormat="1" applyFont="1" applyFill="1" applyBorder="1" applyAlignment="1" applyProtection="1">
      <alignment horizontal="center" vertical="center"/>
      <protection locked="0"/>
    </xf>
    <xf numFmtId="14" fontId="3" fillId="3" borderId="3" xfId="0" applyNumberFormat="1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4" fontId="0" fillId="3" borderId="3" xfId="0" applyNumberFormat="1" applyFill="1" applyBorder="1" applyAlignment="1" applyProtection="1">
      <alignment horizontal="left" vertical="center"/>
      <protection locked="0"/>
    </xf>
    <xf numFmtId="0" fontId="22" fillId="3" borderId="3" xfId="0" applyFont="1" applyFill="1" applyBorder="1" applyAlignment="1" applyProtection="1">
      <alignment horizontal="left" vertical="center"/>
      <protection locked="0"/>
    </xf>
    <xf numFmtId="0" fontId="19" fillId="10" borderId="6" xfId="0" applyFont="1" applyFill="1" applyBorder="1" applyAlignment="1">
      <alignment horizontal="center"/>
    </xf>
    <xf numFmtId="0" fontId="19" fillId="10" borderId="7" xfId="0" applyFont="1" applyFill="1" applyBorder="1"/>
    <xf numFmtId="0" fontId="19" fillId="10" borderId="8" xfId="0" applyFont="1" applyFill="1" applyBorder="1"/>
    <xf numFmtId="0" fontId="19" fillId="9" borderId="8" xfId="0" applyFont="1" applyFill="1" applyBorder="1" applyAlignment="1">
      <alignment horizontal="center" wrapText="1"/>
    </xf>
    <xf numFmtId="0" fontId="19" fillId="9" borderId="9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11" borderId="10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0" fillId="0" borderId="3" xfId="0" applyBorder="1" applyProtection="1"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12" borderId="13" xfId="0" applyFill="1" applyBorder="1" applyProtection="1">
      <protection locked="0"/>
    </xf>
    <xf numFmtId="0" fontId="0" fillId="12" borderId="3" xfId="0" applyFill="1" applyBorder="1" applyProtection="1">
      <protection locked="0"/>
    </xf>
    <xf numFmtId="49" fontId="0" fillId="12" borderId="3" xfId="0" applyNumberFormat="1" applyFill="1" applyBorder="1" applyAlignment="1" applyProtection="1">
      <alignment horizontal="center" vertical="center"/>
      <protection locked="0"/>
    </xf>
    <xf numFmtId="49" fontId="0" fillId="12" borderId="11" xfId="0" applyNumberFormat="1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0" xfId="0" applyFont="1"/>
    <xf numFmtId="0" fontId="2" fillId="0" borderId="0" xfId="0" applyFont="1"/>
    <xf numFmtId="0" fontId="5" fillId="0" borderId="0" xfId="1" applyFont="1" applyAlignment="1">
      <alignment horizontal="center"/>
    </xf>
    <xf numFmtId="0" fontId="0" fillId="13" borderId="18" xfId="0" applyFill="1" applyBorder="1" applyAlignment="1">
      <alignment horizontal="left"/>
    </xf>
    <xf numFmtId="0" fontId="0" fillId="13" borderId="19" xfId="0" applyFill="1" applyBorder="1"/>
    <xf numFmtId="0" fontId="0" fillId="14" borderId="21" xfId="0" applyFill="1" applyBorder="1"/>
    <xf numFmtId="0" fontId="0" fillId="14" borderId="4" xfId="0" applyFill="1" applyBorder="1"/>
    <xf numFmtId="0" fontId="0" fillId="2" borderId="18" xfId="0" applyFill="1" applyBorder="1" applyAlignment="1">
      <alignment horizontal="left"/>
    </xf>
    <xf numFmtId="0" fontId="0" fillId="13" borderId="18" xfId="0" applyFill="1" applyBorder="1" applyAlignment="1">
      <alignment horizontal="center"/>
    </xf>
    <xf numFmtId="0" fontId="29" fillId="13" borderId="19" xfId="0" applyFont="1" applyFill="1" applyBorder="1"/>
    <xf numFmtId="0" fontId="0" fillId="8" borderId="13" xfId="0" applyFill="1" applyBorder="1"/>
    <xf numFmtId="0" fontId="0" fillId="8" borderId="3" xfId="0" applyFill="1" applyBorder="1"/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9" fillId="13" borderId="23" xfId="0" applyFont="1" applyFill="1" applyBorder="1"/>
    <xf numFmtId="0" fontId="2" fillId="0" borderId="0" xfId="0" applyFont="1" applyAlignment="1">
      <alignment horizontal="center"/>
    </xf>
    <xf numFmtId="0" fontId="3" fillId="2" borderId="26" xfId="0" applyFont="1" applyFill="1" applyBorder="1"/>
    <xf numFmtId="0" fontId="2" fillId="0" borderId="27" xfId="0" applyFont="1" applyBorder="1"/>
    <xf numFmtId="0" fontId="0" fillId="14" borderId="25" xfId="0" applyFill="1" applyBorder="1"/>
    <xf numFmtId="0" fontId="0" fillId="8" borderId="21" xfId="0" applyFill="1" applyBorder="1"/>
    <xf numFmtId="0" fontId="0" fillId="8" borderId="4" xfId="0" applyFill="1" applyBorder="1"/>
    <xf numFmtId="0" fontId="0" fillId="13" borderId="22" xfId="0" applyFill="1" applyBorder="1" applyAlignment="1">
      <alignment horizontal="center"/>
    </xf>
    <xf numFmtId="0" fontId="2" fillId="0" borderId="29" xfId="0" applyFont="1" applyBorder="1"/>
    <xf numFmtId="0" fontId="0" fillId="13" borderId="28" xfId="0" applyFill="1" applyBorder="1" applyAlignment="1">
      <alignment horizontal="center"/>
    </xf>
    <xf numFmtId="0" fontId="29" fillId="13" borderId="30" xfId="0" applyFont="1" applyFill="1" applyBorder="1"/>
    <xf numFmtId="0" fontId="0" fillId="8" borderId="31" xfId="0" applyFill="1" applyBorder="1"/>
    <xf numFmtId="0" fontId="0" fillId="8" borderId="32" xfId="0" applyFill="1" applyBorder="1"/>
    <xf numFmtId="0" fontId="7" fillId="0" borderId="0" xfId="0" applyFont="1"/>
    <xf numFmtId="0" fontId="7" fillId="6" borderId="0" xfId="0" applyFont="1" applyFill="1"/>
    <xf numFmtId="0" fontId="7" fillId="6" borderId="1" xfId="0" applyFont="1" applyFill="1" applyBorder="1"/>
    <xf numFmtId="0" fontId="7" fillId="6" borderId="34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32" fillId="8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27" fillId="0" borderId="0" xfId="0" applyFont="1"/>
    <xf numFmtId="2" fontId="32" fillId="0" borderId="0" xfId="0" applyNumberFormat="1" applyFont="1"/>
    <xf numFmtId="0" fontId="0" fillId="0" borderId="36" xfId="0" applyBorder="1"/>
    <xf numFmtId="0" fontId="0" fillId="0" borderId="5" xfId="0" applyBorder="1"/>
    <xf numFmtId="14" fontId="0" fillId="0" borderId="5" xfId="0" applyNumberFormat="1" applyBorder="1"/>
    <xf numFmtId="0" fontId="0" fillId="0" borderId="37" xfId="0" applyBorder="1"/>
    <xf numFmtId="0" fontId="0" fillId="0" borderId="6" xfId="0" applyBorder="1"/>
    <xf numFmtId="0" fontId="0" fillId="0" borderId="8" xfId="0" applyBorder="1"/>
    <xf numFmtId="14" fontId="0" fillId="0" borderId="8" xfId="0" applyNumberFormat="1" applyBorder="1"/>
    <xf numFmtId="0" fontId="0" fillId="0" borderId="38" xfId="0" applyBorder="1"/>
    <xf numFmtId="0" fontId="0" fillId="0" borderId="3" xfId="0" applyBorder="1"/>
    <xf numFmtId="14" fontId="0" fillId="0" borderId="3" xfId="0" applyNumberFormat="1" applyBorder="1"/>
    <xf numFmtId="14" fontId="0" fillId="0" borderId="0" xfId="0" applyNumberFormat="1"/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7" xfId="0" applyBorder="1" applyAlignment="1">
      <alignment horizontal="center"/>
    </xf>
    <xf numFmtId="0" fontId="21" fillId="0" borderId="0" xfId="0" applyFont="1" applyAlignment="1">
      <alignment vertical="center" wrapText="1"/>
    </xf>
    <xf numFmtId="0" fontId="35" fillId="0" borderId="0" xfId="1" applyFont="1" applyAlignment="1">
      <alignment horizontal="left"/>
    </xf>
    <xf numFmtId="0" fontId="36" fillId="0" borderId="0" xfId="0" applyFont="1" applyAlignment="1">
      <alignment horizontal="left"/>
    </xf>
    <xf numFmtId="0" fontId="34" fillId="0" borderId="0" xfId="0" applyFont="1"/>
    <xf numFmtId="0" fontId="19" fillId="15" borderId="8" xfId="0" applyFont="1" applyFill="1" applyBorder="1" applyAlignment="1">
      <alignment horizontal="center" wrapText="1"/>
    </xf>
    <xf numFmtId="0" fontId="19" fillId="16" borderId="8" xfId="0" applyFont="1" applyFill="1" applyBorder="1" applyAlignment="1">
      <alignment horizontal="center" wrapText="1"/>
    </xf>
    <xf numFmtId="166" fontId="11" fillId="0" borderId="0" xfId="1" applyNumberFormat="1" applyFont="1"/>
    <xf numFmtId="0" fontId="0" fillId="0" borderId="0" xfId="0"/>
    <xf numFmtId="0" fontId="0" fillId="0" borderId="0" xfId="0"/>
    <xf numFmtId="0" fontId="0" fillId="3" borderId="18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3" fillId="8" borderId="4" xfId="0" applyFont="1" applyFill="1" applyBorder="1" applyAlignment="1" applyProtection="1">
      <alignment horizontal="left" vertical="center"/>
    </xf>
    <xf numFmtId="1" fontId="3" fillId="8" borderId="3" xfId="0" applyNumberFormat="1" applyFont="1" applyFill="1" applyBorder="1" applyAlignment="1" applyProtection="1">
      <alignment horizontal="center" vertical="center"/>
    </xf>
    <xf numFmtId="0" fontId="0" fillId="3" borderId="30" xfId="0" applyFill="1" applyBorder="1" applyProtection="1">
      <protection locked="0"/>
    </xf>
    <xf numFmtId="0" fontId="0" fillId="14" borderId="39" xfId="0" applyFill="1" applyBorder="1"/>
    <xf numFmtId="0" fontId="0" fillId="8" borderId="40" xfId="0" applyFill="1" applyBorder="1"/>
    <xf numFmtId="0" fontId="0" fillId="8" borderId="41" xfId="0" applyFill="1" applyBorder="1"/>
    <xf numFmtId="0" fontId="3" fillId="2" borderId="42" xfId="0" applyFont="1" applyFill="1" applyBorder="1"/>
    <xf numFmtId="0" fontId="0" fillId="13" borderId="23" xfId="0" applyFill="1" applyBorder="1"/>
    <xf numFmtId="0" fontId="0" fillId="14" borderId="24" xfId="0" applyFill="1" applyBorder="1"/>
    <xf numFmtId="0" fontId="0" fillId="14" borderId="19" xfId="0" applyFill="1" applyBorder="1"/>
    <xf numFmtId="0" fontId="0" fillId="8" borderId="44" xfId="0" applyFill="1" applyBorder="1"/>
    <xf numFmtId="0" fontId="0" fillId="8" borderId="39" xfId="0" applyFill="1" applyBorder="1"/>
    <xf numFmtId="0" fontId="0" fillId="8" borderId="45" xfId="0" applyFill="1" applyBorder="1"/>
    <xf numFmtId="0" fontId="0" fillId="8" borderId="43" xfId="0" applyFill="1" applyBorder="1"/>
    <xf numFmtId="0" fontId="0" fillId="8" borderId="46" xfId="0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0" fillId="8" borderId="48" xfId="0" applyFill="1" applyBorder="1"/>
    <xf numFmtId="0" fontId="0" fillId="8" borderId="49" xfId="0" applyFill="1" applyBorder="1"/>
    <xf numFmtId="0" fontId="0" fillId="14" borderId="35" xfId="0" applyFill="1" applyBorder="1"/>
    <xf numFmtId="0" fontId="0" fillId="3" borderId="27" xfId="0" applyFill="1" applyBorder="1" applyProtection="1">
      <protection locked="0"/>
    </xf>
    <xf numFmtId="0" fontId="23" fillId="2" borderId="19" xfId="0" applyFont="1" applyFill="1" applyBorder="1"/>
    <xf numFmtId="0" fontId="0" fillId="0" borderId="0" xfId="0" applyAlignment="1">
      <alignment vertical="center"/>
    </xf>
    <xf numFmtId="0" fontId="12" fillId="16" borderId="5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0" fillId="0" borderId="0" xfId="0"/>
    <xf numFmtId="0" fontId="12" fillId="16" borderId="5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3" fillId="0" borderId="0" xfId="1" applyFont="1" applyAlignment="1">
      <alignment horizontal="right" vertical="center"/>
    </xf>
    <xf numFmtId="7" fontId="43" fillId="0" borderId="0" xfId="1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0" fontId="41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vertical="center" wrapText="1"/>
    </xf>
    <xf numFmtId="7" fontId="46" fillId="0" borderId="0" xfId="0" applyNumberFormat="1" applyFont="1" applyFill="1" applyBorder="1" applyAlignment="1">
      <alignment horizontal="center" vertical="center"/>
    </xf>
    <xf numFmtId="16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1" fillId="0" borderId="0" xfId="0" applyFont="1"/>
    <xf numFmtId="0" fontId="48" fillId="0" borderId="0" xfId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 textRotation="90"/>
    </xf>
    <xf numFmtId="0" fontId="18" fillId="4" borderId="52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 textRotation="90"/>
    </xf>
    <xf numFmtId="0" fontId="19" fillId="4" borderId="53" xfId="0" applyFont="1" applyFill="1" applyBorder="1" applyAlignment="1">
      <alignment horizontal="center" vertical="center" textRotation="90"/>
    </xf>
    <xf numFmtId="0" fontId="19" fillId="5" borderId="53" xfId="0" applyFont="1" applyFill="1" applyBorder="1" applyAlignment="1">
      <alignment horizontal="center" vertical="center" textRotation="90"/>
    </xf>
    <xf numFmtId="0" fontId="19" fillId="6" borderId="53" xfId="0" applyFont="1" applyFill="1" applyBorder="1" applyAlignment="1">
      <alignment horizontal="center" vertical="center" textRotation="90"/>
    </xf>
    <xf numFmtId="0" fontId="19" fillId="4" borderId="54" xfId="0" applyFont="1" applyFill="1" applyBorder="1" applyAlignment="1">
      <alignment horizontal="center" vertical="center" textRotation="90" wrapText="1"/>
    </xf>
    <xf numFmtId="0" fontId="3" fillId="7" borderId="4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8" borderId="48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14" fontId="25" fillId="3" borderId="32" xfId="0" applyNumberFormat="1" applyFont="1" applyFill="1" applyBorder="1" applyAlignment="1" applyProtection="1">
      <alignment horizontal="center" vertical="center"/>
      <protection locked="0"/>
    </xf>
    <xf numFmtId="1" fontId="3" fillId="8" borderId="32" xfId="0" applyNumberFormat="1" applyFont="1" applyFill="1" applyBorder="1" applyAlignment="1">
      <alignment horizontal="center" vertical="center"/>
    </xf>
    <xf numFmtId="1" fontId="3" fillId="3" borderId="32" xfId="0" applyNumberFormat="1" applyFont="1" applyFill="1" applyBorder="1" applyAlignment="1" applyProtection="1">
      <alignment horizontal="center" vertical="center"/>
      <protection locked="0"/>
    </xf>
    <xf numFmtId="165" fontId="19" fillId="7" borderId="32" xfId="0" applyNumberFormat="1" applyFont="1" applyFill="1" applyBorder="1" applyAlignment="1">
      <alignment horizontal="center" vertical="center"/>
    </xf>
    <xf numFmtId="165" fontId="19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3" fillId="8" borderId="44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</xf>
    <xf numFmtId="0" fontId="3" fillId="8" borderId="43" xfId="0" applyFont="1" applyFill="1" applyBorder="1" applyAlignment="1" applyProtection="1">
      <alignment horizontal="left" vertical="center"/>
    </xf>
    <xf numFmtId="1" fontId="3" fillId="8" borderId="32" xfId="0" applyNumberFormat="1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/>
    <xf numFmtId="0" fontId="9" fillId="0" borderId="2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45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12" fillId="16" borderId="5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3" fillId="2" borderId="18" xfId="0" applyFont="1" applyFill="1" applyBorder="1"/>
    <xf numFmtId="0" fontId="0" fillId="0" borderId="19" xfId="0" applyBorder="1"/>
    <xf numFmtId="0" fontId="0" fillId="0" borderId="20" xfId="0" applyBorder="1"/>
    <xf numFmtId="0" fontId="3" fillId="3" borderId="18" xfId="0" applyFon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0" fillId="0" borderId="47" xfId="0" applyBorder="1"/>
    <xf numFmtId="0" fontId="0" fillId="3" borderId="47" xfId="0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7" fillId="8" borderId="18" xfId="0" applyFont="1" applyFill="1" applyBorder="1"/>
    <xf numFmtId="0" fontId="7" fillId="8" borderId="20" xfId="0" applyFont="1" applyFill="1" applyBorder="1"/>
    <xf numFmtId="0" fontId="7" fillId="8" borderId="19" xfId="0" applyFont="1" applyFill="1" applyBorder="1"/>
    <xf numFmtId="0" fontId="30" fillId="0" borderId="0" xfId="0" applyFont="1" applyAlignment="1">
      <alignment horizontal="center"/>
    </xf>
    <xf numFmtId="0" fontId="31" fillId="8" borderId="0" xfId="0" applyFont="1" applyFill="1"/>
    <xf numFmtId="0" fontId="0" fillId="8" borderId="0" xfId="0" applyFill="1"/>
    <xf numFmtId="0" fontId="7" fillId="6" borderId="1" xfId="0" applyFont="1" applyFill="1" applyBorder="1"/>
    <xf numFmtId="0" fontId="8" fillId="6" borderId="24" xfId="0" applyFont="1" applyFill="1" applyBorder="1"/>
    <xf numFmtId="0" fontId="8" fillId="6" borderId="35" xfId="0" applyFont="1" applyFill="1" applyBorder="1"/>
    <xf numFmtId="0" fontId="9" fillId="0" borderId="24" xfId="0" applyFont="1" applyBorder="1"/>
    <xf numFmtId="0" fontId="27" fillId="0" borderId="25" xfId="0" applyFont="1" applyBorder="1"/>
    <xf numFmtId="0" fontId="27" fillId="0" borderId="35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</cellXfs>
  <cellStyles count="2">
    <cellStyle name="Standard" xfId="0" builtinId="0"/>
    <cellStyle name="Standard 2" xfId="1" xr:uid="{00000000-0005-0000-0000-000002000000}"/>
  </cellStyles>
  <dxfs count="10">
    <dxf>
      <font>
        <color theme="0" tint="-0.24994659260841701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isterschaften@einradtruppe.de?subject=Anmeldung%20Ostdeutsche%20Meisterschaft" TargetMode="External"/><Relationship Id="rId1" Type="http://schemas.openxmlformats.org/officeDocument/2006/relationships/hyperlink" Target="mailto:meisterschaften@einradtruppe.de?subject=Anmeldung%20Ostdeutsche%20Meisterschaf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32"/>
  <sheetViews>
    <sheetView showGridLines="0" showRowColHeaders="0" zoomScaleNormal="100" workbookViewId="0">
      <selection activeCell="C6" sqref="C6"/>
    </sheetView>
  </sheetViews>
  <sheetFormatPr baseColWidth="10" defaultColWidth="10.85546875" defaultRowHeight="15"/>
  <cols>
    <col min="1" max="1" width="20.28515625" style="1" customWidth="1"/>
    <col min="2" max="2" width="25.28515625" style="1" customWidth="1"/>
    <col min="3" max="3" width="55.140625" style="1" customWidth="1"/>
    <col min="4" max="4" width="20.7109375" style="1" customWidth="1"/>
    <col min="5" max="16384" width="10.85546875" style="1"/>
  </cols>
  <sheetData>
    <row r="1" spans="1:4" ht="33.75" customHeight="1">
      <c r="A1" s="222" t="s">
        <v>173</v>
      </c>
      <c r="B1" s="223"/>
      <c r="C1" s="223"/>
      <c r="D1" s="223"/>
    </row>
    <row r="2" spans="1:4" ht="27.75">
      <c r="B2" s="224" t="s">
        <v>174</v>
      </c>
      <c r="C2" s="224"/>
    </row>
    <row r="4" spans="1:4" ht="27.75">
      <c r="B4" s="225" t="s">
        <v>0</v>
      </c>
      <c r="C4" s="225"/>
    </row>
    <row r="5" spans="1:4" ht="15.75" thickBot="1"/>
    <row r="6" spans="1:4" ht="19.5" customHeight="1" thickBot="1">
      <c r="B6" s="2" t="s">
        <v>1</v>
      </c>
      <c r="C6" s="3" t="s">
        <v>154</v>
      </c>
    </row>
    <row r="7" spans="1:4" ht="19.5" customHeight="1" thickBot="1">
      <c r="B7" s="2" t="s">
        <v>2</v>
      </c>
      <c r="C7" s="3" t="s">
        <v>155</v>
      </c>
    </row>
    <row r="8" spans="1:4" ht="19.5" customHeight="1" thickBot="1">
      <c r="B8" s="2" t="s">
        <v>3</v>
      </c>
      <c r="C8" s="3" t="s">
        <v>156</v>
      </c>
    </row>
    <row r="9" spans="1:4" ht="19.5" customHeight="1" thickBot="1">
      <c r="B9" s="2" t="s">
        <v>4</v>
      </c>
      <c r="C9" s="4" t="s">
        <v>156</v>
      </c>
    </row>
    <row r="10" spans="1:4" ht="19.5" customHeight="1" thickBot="1">
      <c r="B10" s="2" t="s">
        <v>5</v>
      </c>
      <c r="C10" s="3" t="s">
        <v>156</v>
      </c>
    </row>
    <row r="11" spans="1:4" ht="19.5" customHeight="1" thickBot="1">
      <c r="B11" s="2" t="s">
        <v>7</v>
      </c>
      <c r="C11" s="3" t="s">
        <v>157</v>
      </c>
    </row>
    <row r="12" spans="1:4" ht="19.5" customHeight="1" thickBot="1">
      <c r="B12" s="2" t="s">
        <v>8</v>
      </c>
      <c r="C12" s="5" t="s">
        <v>157</v>
      </c>
    </row>
    <row r="13" spans="1:4" ht="19.5" customHeight="1" thickBot="1">
      <c r="B13" s="2" t="s">
        <v>9</v>
      </c>
      <c r="C13" s="5" t="s">
        <v>157</v>
      </c>
    </row>
    <row r="16" spans="1:4" ht="18">
      <c r="B16" s="226" t="s">
        <v>106</v>
      </c>
      <c r="C16" s="226"/>
    </row>
    <row r="17" spans="1:3" ht="18">
      <c r="B17" s="7" t="s">
        <v>107</v>
      </c>
      <c r="C17" s="8">
        <v>15</v>
      </c>
    </row>
    <row r="18" spans="1:3" ht="18">
      <c r="B18" s="162" t="s">
        <v>183</v>
      </c>
      <c r="C18" s="8"/>
    </row>
    <row r="19" spans="1:3" s="157" customFormat="1" ht="18">
      <c r="B19" s="162"/>
      <c r="C19" s="8"/>
    </row>
    <row r="20" spans="1:3" ht="18">
      <c r="A20" s="169"/>
      <c r="B20" s="227" t="s">
        <v>100</v>
      </c>
      <c r="C20" s="227"/>
    </row>
    <row r="21" spans="1:3" ht="18">
      <c r="A21" s="170"/>
      <c r="B21" s="171" t="s">
        <v>101</v>
      </c>
      <c r="C21" s="172" t="s">
        <v>180</v>
      </c>
    </row>
    <row r="22" spans="1:3" ht="18">
      <c r="B22" s="6"/>
      <c r="C22" s="6"/>
    </row>
    <row r="23" spans="1:3" ht="18">
      <c r="B23" s="7"/>
      <c r="C23" s="9"/>
    </row>
    <row r="24" spans="1:3" ht="18">
      <c r="B24" s="10" t="s">
        <v>10</v>
      </c>
      <c r="C24" s="11">
        <v>45808</v>
      </c>
    </row>
    <row r="25" spans="1:3" ht="18">
      <c r="B25" s="7"/>
      <c r="C25" s="9"/>
    </row>
    <row r="26" spans="1:3" ht="18">
      <c r="B26" s="12" t="s">
        <v>11</v>
      </c>
      <c r="C26" s="11" t="s">
        <v>150</v>
      </c>
    </row>
    <row r="28" spans="1:3" ht="18">
      <c r="B28" s="12" t="s">
        <v>12</v>
      </c>
      <c r="C28" s="11" t="s">
        <v>150</v>
      </c>
    </row>
    <row r="30" spans="1:3" ht="18">
      <c r="B30" s="220" t="s">
        <v>13</v>
      </c>
      <c r="C30" s="220"/>
    </row>
    <row r="32" spans="1:3" ht="18">
      <c r="B32" s="221" t="s">
        <v>148</v>
      </c>
      <c r="C32" s="221"/>
    </row>
  </sheetData>
  <sheetProtection algorithmName="SHA-512" hashValue="wcP6BCk8y8OhpG27GQlF+NqsJsn2GFkrZ4htwfZQxQnJR6Eac+4NcygIfyZHyDFXoYys1xSni3LnucVKo2g3Tg==" saltValue="xjgT7MNYQyP7iMEktXUZbg==" spinCount="100000" sheet="1" objects="1" scenarios="1" selectLockedCells="1"/>
  <mergeCells count="7">
    <mergeCell ref="B30:C30"/>
    <mergeCell ref="B32:C32"/>
    <mergeCell ref="A1:D1"/>
    <mergeCell ref="B2:C2"/>
    <mergeCell ref="B4:C4"/>
    <mergeCell ref="B16:C16"/>
    <mergeCell ref="B20:C20"/>
  </mergeCells>
  <hyperlinks>
    <hyperlink ref="C26" r:id="rId1" xr:uid="{90C7AB2E-8432-4E49-B72A-CD05849E85B6}"/>
    <hyperlink ref="C28" r:id="rId2" xr:uid="{51B2D1D6-1437-43B0-9088-2342AE20F96B}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3"/>
  <headerFooter>
    <oddFooter>&amp;LBenjamin Fischer&amp;Ctechnik.einrad@gmail.com&amp;R&amp;A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BH128"/>
  <sheetViews>
    <sheetView showGridLines="0" showRowColHeaders="0" topLeftCell="A13" zoomScaleNormal="100" zoomScaleSheetLayoutView="100" workbookViewId="0">
      <selection activeCell="B10" sqref="B10"/>
    </sheetView>
  </sheetViews>
  <sheetFormatPr baseColWidth="10" defaultColWidth="10.85546875" defaultRowHeight="12.75"/>
  <cols>
    <col min="1" max="1" width="4" style="23" bestFit="1" customWidth="1"/>
    <col min="2" max="2" width="20.42578125" style="23" customWidth="1"/>
    <col min="3" max="3" width="17.42578125" style="23" customWidth="1"/>
    <col min="4" max="4" width="5.42578125" style="23" customWidth="1"/>
    <col min="5" max="5" width="10.28515625" style="23" customWidth="1"/>
    <col min="6" max="7" width="8.28515625" style="23" customWidth="1"/>
    <col min="8" max="8" width="8.5703125" style="23" customWidth="1"/>
    <col min="9" max="9" width="6.28515625" style="23" customWidth="1"/>
    <col min="10" max="11" width="7.7109375" style="23" bestFit="1" customWidth="1"/>
    <col min="12" max="12" width="5.7109375" style="23" customWidth="1"/>
    <col min="13" max="13" width="7.140625" style="23" customWidth="1"/>
    <col min="14" max="14" width="21.140625" style="23" customWidth="1"/>
    <col min="15" max="15" width="5.7109375" style="23" customWidth="1"/>
    <col min="16" max="16" width="7.140625" style="210" hidden="1" customWidth="1"/>
    <col min="17" max="18" width="7.42578125" style="210" hidden="1" customWidth="1"/>
    <col min="19" max="19" width="3.28515625" style="210" hidden="1" customWidth="1"/>
    <col min="20" max="21" width="5.7109375" style="210" hidden="1" customWidth="1"/>
    <col min="22" max="23" width="3.28515625" style="210" hidden="1" customWidth="1"/>
    <col min="24" max="25" width="5.7109375" style="210" hidden="1" customWidth="1"/>
    <col min="26" max="26" width="6.140625" style="210" hidden="1" customWidth="1"/>
    <col min="27" max="28" width="5.7109375" style="210" hidden="1" customWidth="1"/>
    <col min="29" max="29" width="7.140625" style="210" hidden="1" customWidth="1"/>
    <col min="30" max="31" width="10.85546875" style="210" hidden="1" customWidth="1"/>
    <col min="32" max="32" width="13.5703125" style="210" hidden="1" customWidth="1"/>
    <col min="33" max="33" width="11.5703125" style="210" hidden="1" customWidth="1"/>
    <col min="34" max="34" width="9.85546875" style="210" hidden="1" customWidth="1"/>
    <col min="35" max="35" width="14.7109375" style="210" hidden="1" customWidth="1"/>
    <col min="36" max="36" width="14.5703125" style="210" hidden="1" customWidth="1"/>
    <col min="37" max="37" width="24.85546875" style="210" hidden="1" customWidth="1"/>
    <col min="38" max="38" width="14" style="210" hidden="1" customWidth="1"/>
    <col min="39" max="39" width="20.28515625" style="210" hidden="1" customWidth="1"/>
    <col min="40" max="40" width="17.85546875" style="23" customWidth="1"/>
    <col min="41" max="41" width="14.7109375" style="23" bestFit="1" customWidth="1"/>
    <col min="42" max="42" width="14.5703125" style="23" bestFit="1" customWidth="1"/>
    <col min="43" max="49" width="2.85546875" style="23" customWidth="1"/>
    <col min="50" max="54" width="4.42578125" style="23" customWidth="1"/>
    <col min="55" max="55" width="11.140625" style="23" customWidth="1"/>
    <col min="56" max="56" width="13.7109375" style="23" customWidth="1"/>
    <col min="57" max="57" width="11.85546875" style="23" customWidth="1"/>
    <col min="58" max="59" width="17.7109375" style="23" customWidth="1"/>
    <col min="60" max="60" width="10.85546875" style="22" customWidth="1"/>
    <col min="61" max="16384" width="10.85546875" style="23"/>
  </cols>
  <sheetData>
    <row r="1" spans="1:60" s="13" customFormat="1" ht="38.1" customHeight="1">
      <c r="A1" s="222" t="str">
        <f>'allg. Daten'!A1</f>
        <v>14. Ostdeutsche Meisterschaft Einrad Freestyle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5"/>
      <c r="O1" s="235"/>
      <c r="P1" s="165"/>
      <c r="Q1" s="165" t="s">
        <v>14</v>
      </c>
      <c r="R1" s="236">
        <v>45748</v>
      </c>
      <c r="S1" s="236"/>
      <c r="T1" s="165"/>
      <c r="U1" s="237" t="s">
        <v>105</v>
      </c>
      <c r="V1" s="237"/>
      <c r="W1" s="237"/>
      <c r="X1" s="237"/>
      <c r="Y1" s="237"/>
      <c r="Z1" s="165" t="s">
        <v>44</v>
      </c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85"/>
      <c r="AO1" s="185"/>
      <c r="BG1" s="14"/>
    </row>
    <row r="2" spans="1:60" s="13" customFormat="1" ht="38.1" customHeight="1">
      <c r="A2" s="224" t="str">
        <f>'allg. Daten'!B2</f>
        <v>12.07. - 13.07.2025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38"/>
      <c r="O2" s="15"/>
      <c r="P2" s="165"/>
      <c r="Q2" s="165"/>
      <c r="R2" s="165"/>
      <c r="S2" s="165"/>
      <c r="T2" s="165"/>
      <c r="U2" s="237" t="s">
        <v>104</v>
      </c>
      <c r="V2" s="237"/>
      <c r="W2" s="237"/>
      <c r="X2" s="237"/>
      <c r="Y2" s="237"/>
      <c r="Z2" s="165">
        <f>COUNTA(B10:B109)</f>
        <v>0</v>
      </c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85"/>
      <c r="AO2" s="185"/>
      <c r="BG2" s="14"/>
    </row>
    <row r="3" spans="1:60" s="13" customFormat="1" ht="13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85"/>
      <c r="AO3" s="185"/>
      <c r="BG3" s="14"/>
    </row>
    <row r="4" spans="1:60" s="17" customFormat="1" ht="30.75" customHeight="1">
      <c r="A4" s="228" t="s">
        <v>15</v>
      </c>
      <c r="B4" s="228"/>
      <c r="C4" s="229" t="str">
        <f>'allg. Daten'!C6</f>
        <v>Mein Verein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/>
      <c r="O4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86"/>
      <c r="AO4" s="186"/>
      <c r="BB4" s="18"/>
    </row>
    <row r="5" spans="1:60" s="13" customFormat="1" ht="26.25" customHeigh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85"/>
      <c r="AO5" s="185"/>
      <c r="BB5" s="14"/>
    </row>
    <row r="6" spans="1:60" s="20" customFormat="1" ht="15" customHeight="1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O6" s="188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87"/>
      <c r="AO6" s="187"/>
      <c r="BH6" s="21"/>
    </row>
    <row r="7" spans="1:60" ht="108.75" customHeight="1">
      <c r="A7" s="189" t="s">
        <v>16</v>
      </c>
      <c r="B7" s="190" t="s">
        <v>17</v>
      </c>
      <c r="C7" s="190" t="s">
        <v>18</v>
      </c>
      <c r="D7" s="191" t="s">
        <v>19</v>
      </c>
      <c r="E7" s="192" t="s">
        <v>20</v>
      </c>
      <c r="F7" s="192" t="s">
        <v>21</v>
      </c>
      <c r="G7" s="192" t="s">
        <v>177</v>
      </c>
      <c r="H7" s="192" t="s">
        <v>172</v>
      </c>
      <c r="I7" s="193" t="s">
        <v>22</v>
      </c>
      <c r="J7" s="193" t="s">
        <v>23</v>
      </c>
      <c r="K7" s="194" t="s">
        <v>24</v>
      </c>
      <c r="L7" s="194" t="s">
        <v>25</v>
      </c>
      <c r="M7" s="192" t="s">
        <v>26</v>
      </c>
      <c r="N7" s="192" t="s">
        <v>27</v>
      </c>
      <c r="O7" s="195" t="s">
        <v>28</v>
      </c>
      <c r="P7" s="175" t="s">
        <v>29</v>
      </c>
      <c r="Q7" s="176" t="s">
        <v>30</v>
      </c>
      <c r="R7" s="176"/>
      <c r="S7" s="176" t="s">
        <v>31</v>
      </c>
      <c r="T7" s="176" t="s">
        <v>32</v>
      </c>
      <c r="U7" s="176"/>
      <c r="V7" s="176" t="s">
        <v>33</v>
      </c>
      <c r="W7" s="176" t="s">
        <v>34</v>
      </c>
      <c r="X7" s="176" t="s">
        <v>35</v>
      </c>
      <c r="Y7" s="176" t="s">
        <v>36</v>
      </c>
      <c r="Z7" s="176"/>
      <c r="AA7" s="176" t="s">
        <v>102</v>
      </c>
      <c r="AB7" s="176" t="s">
        <v>179</v>
      </c>
      <c r="AC7" s="176" t="s">
        <v>37</v>
      </c>
      <c r="AD7" s="176" t="s">
        <v>176</v>
      </c>
      <c r="AE7" s="176"/>
      <c r="AF7" s="233" t="s">
        <v>38</v>
      </c>
      <c r="AG7" s="233"/>
      <c r="AH7" s="233"/>
      <c r="AI7" s="233"/>
      <c r="AJ7" s="233"/>
      <c r="AK7" s="233"/>
      <c r="AL7" s="233"/>
      <c r="AM7" s="177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22"/>
      <c r="BH7" s="23"/>
    </row>
    <row r="8" spans="1:60" ht="15.75">
      <c r="A8" s="196">
        <v>0</v>
      </c>
      <c r="B8" s="25" t="s">
        <v>39</v>
      </c>
      <c r="C8" s="26" t="s">
        <v>18</v>
      </c>
      <c r="D8" s="24" t="s">
        <v>40</v>
      </c>
      <c r="E8" s="27">
        <v>37987</v>
      </c>
      <c r="F8" s="28">
        <f>TRUNC(YEARFRAC(E8,$R$1))</f>
        <v>21</v>
      </c>
      <c r="G8" s="28" t="s">
        <v>178</v>
      </c>
      <c r="H8" s="28" t="str">
        <f t="shared" ref="H8:H9" si="0">IF(F8="","",IF(F8&lt;=8,"Kücken",IF(F8&lt;=10,"U11",IF(F8&lt;=12,"U13",IF(F8&lt;=14,"U15",IF(F8&lt;=16,"U17",IF(F8&lt;=18,"U19",IF(F8&lt;=20,"U21",IF(F8&lt;=24,"U25","25+")))))))))</f>
        <v>U25</v>
      </c>
      <c r="I8" s="29"/>
      <c r="J8" s="29">
        <v>2</v>
      </c>
      <c r="K8" s="24"/>
      <c r="L8" s="24"/>
      <c r="M8" s="30">
        <f>P8</f>
        <v>15</v>
      </c>
      <c r="N8" s="31"/>
      <c r="O8" s="197"/>
      <c r="P8" s="178">
        <f>IF(T8=0,0,IF(S8=0,Q8,0))</f>
        <v>15</v>
      </c>
      <c r="Q8" s="179">
        <f t="shared" ref="Q8:Q9" si="1">AB8*(AC8-AD8)</f>
        <v>15</v>
      </c>
      <c r="R8" s="179"/>
      <c r="S8" s="180">
        <f>COUNTIF(O8,"ja")</f>
        <v>0</v>
      </c>
      <c r="T8" s="180">
        <f t="shared" ref="T8:T39" si="2">IF(B8="",0,1)</f>
        <v>1</v>
      </c>
      <c r="U8" s="179"/>
      <c r="V8" s="180">
        <f t="shared" ref="V8:V39" si="3">COUNTIF(I8,"ja")</f>
        <v>0</v>
      </c>
      <c r="W8" s="180">
        <f t="shared" ref="W8:W9" si="4">IF(OR(J8="",J8="gesperrt"),0,1)</f>
        <v>1</v>
      </c>
      <c r="X8" s="180">
        <f t="shared" ref="X8:X9" si="5">IF(OR(K8="",K8="gesperrt"),0,1)</f>
        <v>0</v>
      </c>
      <c r="Y8" s="180">
        <f t="shared" ref="Y8:Y39" si="6">IF(COUNTIF(L8,"")=1,0,1)</f>
        <v>0</v>
      </c>
      <c r="Z8" s="181"/>
      <c r="AA8" s="180">
        <f>SUM(V8:Y8)</f>
        <v>1</v>
      </c>
      <c r="AB8" s="180">
        <f>IF(AA8=4,"3",AA8)</f>
        <v>1</v>
      </c>
      <c r="AC8" s="179">
        <f>'allg. Daten'!$C$17</f>
        <v>15</v>
      </c>
      <c r="AD8" s="179" t="str">
        <f>IF(G8="ja","10","0")</f>
        <v>0</v>
      </c>
      <c r="AE8" s="180"/>
      <c r="AF8" s="182" t="s">
        <v>19</v>
      </c>
      <c r="AG8" s="182" t="s">
        <v>22</v>
      </c>
      <c r="AH8" s="182" t="s">
        <v>23</v>
      </c>
      <c r="AI8" s="182" t="s">
        <v>24</v>
      </c>
      <c r="AJ8" s="182" t="s">
        <v>25</v>
      </c>
      <c r="AK8" s="182" t="s">
        <v>103</v>
      </c>
      <c r="AL8" s="182" t="s">
        <v>149</v>
      </c>
      <c r="AM8" s="182" t="s">
        <v>175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BB8" s="22"/>
      <c r="BH8" s="23"/>
    </row>
    <row r="9" spans="1:60" s="32" customFormat="1" ht="15" customHeight="1">
      <c r="A9" s="196">
        <v>0</v>
      </c>
      <c r="B9" s="25" t="s">
        <v>41</v>
      </c>
      <c r="C9" s="26" t="s">
        <v>42</v>
      </c>
      <c r="D9" s="24" t="s">
        <v>43</v>
      </c>
      <c r="E9" s="27">
        <v>34731</v>
      </c>
      <c r="F9" s="28">
        <f>TRUNC(YEARFRAC(E9,$R$1))</f>
        <v>30</v>
      </c>
      <c r="G9" s="28" t="s">
        <v>178</v>
      </c>
      <c r="H9" s="28" t="str">
        <f t="shared" si="0"/>
        <v>25+</v>
      </c>
      <c r="I9" s="29" t="s">
        <v>44</v>
      </c>
      <c r="J9" s="29">
        <v>2</v>
      </c>
      <c r="K9" s="24">
        <v>4</v>
      </c>
      <c r="L9" s="24">
        <v>1</v>
      </c>
      <c r="M9" s="30">
        <f t="shared" ref="M9:M72" si="7">P9</f>
        <v>45</v>
      </c>
      <c r="N9" s="31"/>
      <c r="O9" s="197"/>
      <c r="P9" s="178">
        <f t="shared" ref="P9:P72" si="8">IF(T9=0,0,IF(S9=0,Q9,0))</f>
        <v>45</v>
      </c>
      <c r="Q9" s="179">
        <f t="shared" si="1"/>
        <v>45</v>
      </c>
      <c r="R9" s="179"/>
      <c r="S9" s="180">
        <f t="shared" ref="S9:S72" si="9">COUNTIF(O9,"ja")</f>
        <v>0</v>
      </c>
      <c r="T9" s="180">
        <f t="shared" si="2"/>
        <v>1</v>
      </c>
      <c r="U9" s="179"/>
      <c r="V9" s="180">
        <f t="shared" si="3"/>
        <v>1</v>
      </c>
      <c r="W9" s="180">
        <f t="shared" si="4"/>
        <v>1</v>
      </c>
      <c r="X9" s="180">
        <f t="shared" si="5"/>
        <v>1</v>
      </c>
      <c r="Y9" s="180">
        <f t="shared" si="6"/>
        <v>1</v>
      </c>
      <c r="Z9" s="180"/>
      <c r="AA9" s="180">
        <f t="shared" ref="AA9:AA72" si="10">SUM(V9:Y9)</f>
        <v>4</v>
      </c>
      <c r="AB9" s="180" t="str">
        <f>IF(AA9=4,"3",AA9)</f>
        <v>3</v>
      </c>
      <c r="AC9" s="179">
        <f>'allg. Daten'!$C$17</f>
        <v>15</v>
      </c>
      <c r="AD9" s="179" t="str">
        <f t="shared" ref="AD9:AD72" si="11">IF(G9="ja","10","0")</f>
        <v>0</v>
      </c>
      <c r="AE9" s="180"/>
      <c r="AF9" s="180"/>
      <c r="AG9" s="180"/>
      <c r="AH9" s="180"/>
      <c r="AI9" s="180"/>
      <c r="AJ9" s="180"/>
      <c r="AK9" s="180"/>
      <c r="AL9" s="180"/>
      <c r="AM9" s="180"/>
      <c r="BB9" s="34"/>
    </row>
    <row r="10" spans="1:60" s="32" customFormat="1" ht="15" customHeight="1">
      <c r="A10" s="198">
        <v>1</v>
      </c>
      <c r="B10" s="38"/>
      <c r="C10" s="38"/>
      <c r="D10" s="36"/>
      <c r="E10" s="39"/>
      <c r="F10" s="35" t="str">
        <f>IF(E10="","",TRUNC(YEARFRAC(E10,$R$1)))</f>
        <v/>
      </c>
      <c r="G10" s="163" t="s">
        <v>178</v>
      </c>
      <c r="H10" s="35" t="str">
        <f>IF(F10="","",IF(AND(F10&lt;=12,G10="ja"),"Küken",IF(F10&lt;=10,"U11",IF(F10&lt;=12,"U13",IF(F10&lt;=14,"U15",IF(F10&lt;=16,"U17",IF(F10&lt;=18,"U19",IF(F10&lt;=20,"U21",IF(F10&lt;=24,"U25","25+")))))))))</f>
        <v/>
      </c>
      <c r="I10" s="36"/>
      <c r="J10" s="36" t="str">
        <f>IF(G10="ja","gesperrt","")</f>
        <v/>
      </c>
      <c r="K10" s="36" t="str">
        <f>IF(G10="ja","gesperrt","")</f>
        <v/>
      </c>
      <c r="L10" s="36"/>
      <c r="M10" s="30">
        <f t="shared" si="7"/>
        <v>0</v>
      </c>
      <c r="N10" s="37"/>
      <c r="O10" s="199"/>
      <c r="P10" s="178">
        <f t="shared" si="8"/>
        <v>0</v>
      </c>
      <c r="Q10" s="179">
        <f>AB10*(AC10-AD10)</f>
        <v>0</v>
      </c>
      <c r="R10" s="179"/>
      <c r="S10" s="180">
        <f t="shared" si="9"/>
        <v>0</v>
      </c>
      <c r="T10" s="180">
        <f t="shared" si="2"/>
        <v>0</v>
      </c>
      <c r="U10" s="179"/>
      <c r="V10" s="180">
        <f t="shared" si="3"/>
        <v>0</v>
      </c>
      <c r="W10" s="180">
        <f>IF(OR(J10="",J10="gesperrt"),0,1)</f>
        <v>0</v>
      </c>
      <c r="X10" s="180">
        <f>IF(OR(K10="",K10="gesperrt"),0,1)</f>
        <v>0</v>
      </c>
      <c r="Y10" s="180">
        <f t="shared" si="6"/>
        <v>0</v>
      </c>
      <c r="Z10" s="180"/>
      <c r="AA10" s="180">
        <f t="shared" si="10"/>
        <v>0</v>
      </c>
      <c r="AB10" s="180">
        <f>IF(AA10=4,"3",AA10)</f>
        <v>0</v>
      </c>
      <c r="AC10" s="179">
        <f>'allg. Daten'!$C$17</f>
        <v>15</v>
      </c>
      <c r="AD10" s="179" t="str">
        <f t="shared" si="11"/>
        <v>0</v>
      </c>
      <c r="AE10" s="180"/>
      <c r="AF10" s="180" t="s">
        <v>43</v>
      </c>
      <c r="AG10" s="180" t="s">
        <v>44</v>
      </c>
      <c r="AH10" s="180">
        <v>1</v>
      </c>
      <c r="AI10" s="180">
        <v>1</v>
      </c>
      <c r="AJ10" s="180">
        <v>1</v>
      </c>
      <c r="AK10" s="180" t="s">
        <v>44</v>
      </c>
      <c r="AL10" s="180">
        <v>1</v>
      </c>
      <c r="AM10" s="180" t="s">
        <v>178</v>
      </c>
      <c r="BB10" s="34"/>
    </row>
    <row r="11" spans="1:60" s="32" customFormat="1" ht="15" customHeight="1">
      <c r="A11" s="200">
        <f t="shared" ref="A11:A74" si="12">SUM(A10,1)</f>
        <v>2</v>
      </c>
      <c r="B11" s="38"/>
      <c r="C11" s="38"/>
      <c r="D11" s="36"/>
      <c r="E11" s="39"/>
      <c r="F11" s="35" t="str">
        <f t="shared" ref="F11:F74" si="13">IF(E11="","",TRUNC(YEARFRAC(E11,$R$1)))</f>
        <v/>
      </c>
      <c r="G11" s="163" t="s">
        <v>178</v>
      </c>
      <c r="H11" s="35" t="str">
        <f t="shared" ref="H11:H74" si="14">IF(F11="","",IF(AND(F11&lt;=12,G11="ja"),"Küken",IF(F11&lt;=10,"U11",IF(F11&lt;=12,"U13",IF(F11&lt;=14,"U15",IF(F11&lt;=16,"U17",IF(F11&lt;=18,"U19",IF(F11&lt;=20,"U21",IF(F11&lt;=24,"U25","25+")))))))))</f>
        <v/>
      </c>
      <c r="I11" s="36"/>
      <c r="J11" s="36" t="str">
        <f t="shared" ref="J11:J74" si="15">IF(G11="ja","gesperrt","")</f>
        <v/>
      </c>
      <c r="K11" s="36" t="str">
        <f t="shared" ref="K11:K74" si="16">IF(G11="ja","gesperrt","")</f>
        <v/>
      </c>
      <c r="L11" s="36"/>
      <c r="M11" s="30">
        <f t="shared" si="7"/>
        <v>0</v>
      </c>
      <c r="N11" s="37"/>
      <c r="O11" s="199"/>
      <c r="P11" s="178">
        <f t="shared" si="8"/>
        <v>0</v>
      </c>
      <c r="Q11" s="179">
        <f t="shared" ref="Q11:Q74" si="17">AB11*(AC11-AD11)</f>
        <v>0</v>
      </c>
      <c r="R11" s="179"/>
      <c r="S11" s="180">
        <f t="shared" si="9"/>
        <v>0</v>
      </c>
      <c r="T11" s="180">
        <f t="shared" si="2"/>
        <v>0</v>
      </c>
      <c r="U11" s="179"/>
      <c r="V11" s="180">
        <f t="shared" si="3"/>
        <v>0</v>
      </c>
      <c r="W11" s="180">
        <f t="shared" ref="W11:W74" si="18">IF(OR(J11="",J11="gesperrt"),0,1)</f>
        <v>0</v>
      </c>
      <c r="X11" s="180">
        <f t="shared" ref="X11:X74" si="19">IF(OR(K11="",K11="gesperrt"),0,1)</f>
        <v>0</v>
      </c>
      <c r="Y11" s="180">
        <f t="shared" si="6"/>
        <v>0</v>
      </c>
      <c r="Z11" s="180"/>
      <c r="AA11" s="180">
        <f t="shared" si="10"/>
        <v>0</v>
      </c>
      <c r="AB11" s="180">
        <f t="shared" ref="AB11:AB74" si="20">IF(AA11=4,"3",AA11)</f>
        <v>0</v>
      </c>
      <c r="AC11" s="179">
        <f>'allg. Daten'!$C$17</f>
        <v>15</v>
      </c>
      <c r="AD11" s="179" t="str">
        <f t="shared" si="11"/>
        <v>0</v>
      </c>
      <c r="AE11" s="180"/>
      <c r="AF11" s="180" t="s">
        <v>40</v>
      </c>
      <c r="AG11" s="180" t="s">
        <v>45</v>
      </c>
      <c r="AH11" s="180">
        <v>2</v>
      </c>
      <c r="AI11" s="180">
        <v>2</v>
      </c>
      <c r="AJ11" s="180">
        <v>2</v>
      </c>
      <c r="AK11" s="180" t="s">
        <v>45</v>
      </c>
      <c r="AL11" s="180">
        <v>2</v>
      </c>
      <c r="AM11" s="180" t="s">
        <v>44</v>
      </c>
      <c r="BB11" s="34"/>
    </row>
    <row r="12" spans="1:60" s="32" customFormat="1" ht="15" customHeight="1">
      <c r="A12" s="200">
        <f t="shared" si="12"/>
        <v>3</v>
      </c>
      <c r="B12" s="38"/>
      <c r="C12" s="38"/>
      <c r="D12" s="36"/>
      <c r="E12" s="39"/>
      <c r="F12" s="35" t="str">
        <f t="shared" si="13"/>
        <v/>
      </c>
      <c r="G12" s="163" t="s">
        <v>178</v>
      </c>
      <c r="H12" s="35" t="str">
        <f t="shared" si="14"/>
        <v/>
      </c>
      <c r="I12" s="36"/>
      <c r="J12" s="36" t="str">
        <f t="shared" si="15"/>
        <v/>
      </c>
      <c r="K12" s="36" t="str">
        <f t="shared" si="16"/>
        <v/>
      </c>
      <c r="L12" s="36"/>
      <c r="M12" s="30">
        <f t="shared" si="7"/>
        <v>0</v>
      </c>
      <c r="N12" s="37"/>
      <c r="O12" s="199"/>
      <c r="P12" s="178">
        <f t="shared" si="8"/>
        <v>0</v>
      </c>
      <c r="Q12" s="179">
        <f t="shared" si="17"/>
        <v>0</v>
      </c>
      <c r="R12" s="179"/>
      <c r="S12" s="180">
        <f t="shared" si="9"/>
        <v>0</v>
      </c>
      <c r="T12" s="180">
        <f t="shared" si="2"/>
        <v>0</v>
      </c>
      <c r="U12" s="179"/>
      <c r="V12" s="180">
        <f t="shared" si="3"/>
        <v>0</v>
      </c>
      <c r="W12" s="180">
        <f t="shared" si="18"/>
        <v>0</v>
      </c>
      <c r="X12" s="180">
        <f t="shared" si="19"/>
        <v>0</v>
      </c>
      <c r="Y12" s="180">
        <f t="shared" si="6"/>
        <v>0</v>
      </c>
      <c r="Z12" s="180"/>
      <c r="AA12" s="180">
        <f t="shared" si="10"/>
        <v>0</v>
      </c>
      <c r="AB12" s="180">
        <f t="shared" si="20"/>
        <v>0</v>
      </c>
      <c r="AC12" s="179">
        <f>'allg. Daten'!$C$17</f>
        <v>15</v>
      </c>
      <c r="AD12" s="179" t="str">
        <f t="shared" si="11"/>
        <v>0</v>
      </c>
      <c r="AE12" s="180"/>
      <c r="AF12" s="180"/>
      <c r="AG12" s="180"/>
      <c r="AH12" s="180">
        <v>3</v>
      </c>
      <c r="AI12" s="180">
        <v>3</v>
      </c>
      <c r="AJ12" s="180">
        <v>3</v>
      </c>
      <c r="AK12" s="180"/>
      <c r="AL12" s="180">
        <v>3</v>
      </c>
      <c r="AM12" s="180"/>
      <c r="BB12" s="34"/>
    </row>
    <row r="13" spans="1:60" s="32" customFormat="1" ht="15" customHeight="1">
      <c r="A13" s="200">
        <f t="shared" si="12"/>
        <v>4</v>
      </c>
      <c r="B13" s="38"/>
      <c r="C13" s="38"/>
      <c r="D13" s="36"/>
      <c r="E13" s="39"/>
      <c r="F13" s="35" t="str">
        <f t="shared" si="13"/>
        <v/>
      </c>
      <c r="G13" s="163" t="s">
        <v>178</v>
      </c>
      <c r="H13" s="35" t="str">
        <f t="shared" si="14"/>
        <v/>
      </c>
      <c r="I13" s="36"/>
      <c r="J13" s="36" t="str">
        <f t="shared" si="15"/>
        <v/>
      </c>
      <c r="K13" s="36" t="str">
        <f t="shared" si="16"/>
        <v/>
      </c>
      <c r="L13" s="36"/>
      <c r="M13" s="30">
        <f t="shared" si="7"/>
        <v>0</v>
      </c>
      <c r="N13" s="37"/>
      <c r="O13" s="199"/>
      <c r="P13" s="178">
        <f t="shared" si="8"/>
        <v>0</v>
      </c>
      <c r="Q13" s="179">
        <f t="shared" si="17"/>
        <v>0</v>
      </c>
      <c r="R13" s="179"/>
      <c r="S13" s="180">
        <f t="shared" si="9"/>
        <v>0</v>
      </c>
      <c r="T13" s="180">
        <f t="shared" si="2"/>
        <v>0</v>
      </c>
      <c r="U13" s="179"/>
      <c r="V13" s="180">
        <f t="shared" si="3"/>
        <v>0</v>
      </c>
      <c r="W13" s="180">
        <f t="shared" si="18"/>
        <v>0</v>
      </c>
      <c r="X13" s="180">
        <f t="shared" si="19"/>
        <v>0</v>
      </c>
      <c r="Y13" s="180">
        <f t="shared" si="6"/>
        <v>0</v>
      </c>
      <c r="Z13" s="180"/>
      <c r="AA13" s="180">
        <f t="shared" si="10"/>
        <v>0</v>
      </c>
      <c r="AB13" s="180">
        <f t="shared" si="20"/>
        <v>0</v>
      </c>
      <c r="AC13" s="179">
        <f>'allg. Daten'!$C$17</f>
        <v>15</v>
      </c>
      <c r="AD13" s="179" t="str">
        <f t="shared" si="11"/>
        <v>0</v>
      </c>
      <c r="AE13" s="180"/>
      <c r="AF13" s="180"/>
      <c r="AG13" s="180"/>
      <c r="AH13" s="180">
        <v>4</v>
      </c>
      <c r="AI13" s="180">
        <v>4</v>
      </c>
      <c r="AJ13" s="180">
        <v>4</v>
      </c>
      <c r="AK13" s="180"/>
      <c r="AL13" s="180">
        <v>4</v>
      </c>
      <c r="AM13" s="180"/>
      <c r="BB13" s="34"/>
    </row>
    <row r="14" spans="1:60" s="32" customFormat="1" ht="15" customHeight="1">
      <c r="A14" s="200">
        <f>SUM(A13,1)</f>
        <v>5</v>
      </c>
      <c r="B14" s="38"/>
      <c r="C14" s="38"/>
      <c r="D14" s="36"/>
      <c r="E14" s="39"/>
      <c r="F14" s="35" t="str">
        <f t="shared" si="13"/>
        <v/>
      </c>
      <c r="G14" s="163" t="s">
        <v>178</v>
      </c>
      <c r="H14" s="35" t="str">
        <f t="shared" si="14"/>
        <v/>
      </c>
      <c r="I14" s="36"/>
      <c r="J14" s="36" t="str">
        <f t="shared" si="15"/>
        <v/>
      </c>
      <c r="K14" s="36" t="str">
        <f t="shared" si="16"/>
        <v/>
      </c>
      <c r="L14" s="36"/>
      <c r="M14" s="30">
        <f t="shared" si="7"/>
        <v>0</v>
      </c>
      <c r="N14" s="37"/>
      <c r="O14" s="199"/>
      <c r="P14" s="178">
        <f t="shared" si="8"/>
        <v>0</v>
      </c>
      <c r="Q14" s="179">
        <f t="shared" si="17"/>
        <v>0</v>
      </c>
      <c r="R14" s="179"/>
      <c r="S14" s="180">
        <f t="shared" si="9"/>
        <v>0</v>
      </c>
      <c r="T14" s="180">
        <f t="shared" si="2"/>
        <v>0</v>
      </c>
      <c r="U14" s="179"/>
      <c r="V14" s="180">
        <f t="shared" si="3"/>
        <v>0</v>
      </c>
      <c r="W14" s="180">
        <f t="shared" si="18"/>
        <v>0</v>
      </c>
      <c r="X14" s="180">
        <f t="shared" si="19"/>
        <v>0</v>
      </c>
      <c r="Y14" s="180">
        <f t="shared" si="6"/>
        <v>0</v>
      </c>
      <c r="Z14" s="180"/>
      <c r="AA14" s="180">
        <f t="shared" si="10"/>
        <v>0</v>
      </c>
      <c r="AB14" s="180">
        <f t="shared" si="20"/>
        <v>0</v>
      </c>
      <c r="AC14" s="179">
        <f>'allg. Daten'!$C$17</f>
        <v>15</v>
      </c>
      <c r="AD14" s="179" t="str">
        <f t="shared" si="11"/>
        <v>0</v>
      </c>
      <c r="AE14" s="180"/>
      <c r="AF14" s="180"/>
      <c r="AG14" s="180"/>
      <c r="AH14" s="180">
        <v>5</v>
      </c>
      <c r="AI14" s="180">
        <v>5</v>
      </c>
      <c r="AJ14" s="180"/>
      <c r="AK14" s="180"/>
      <c r="AL14" s="180">
        <v>5</v>
      </c>
      <c r="AM14" s="180"/>
      <c r="BB14" s="34"/>
    </row>
    <row r="15" spans="1:60" s="32" customFormat="1" ht="15" customHeight="1">
      <c r="A15" s="200">
        <f t="shared" si="12"/>
        <v>6</v>
      </c>
      <c r="B15" s="38"/>
      <c r="C15" s="38"/>
      <c r="D15" s="36"/>
      <c r="E15" s="39"/>
      <c r="F15" s="35" t="str">
        <f t="shared" si="13"/>
        <v/>
      </c>
      <c r="G15" s="163" t="s">
        <v>178</v>
      </c>
      <c r="H15" s="35" t="str">
        <f t="shared" si="14"/>
        <v/>
      </c>
      <c r="I15" s="36"/>
      <c r="J15" s="36" t="str">
        <f t="shared" si="15"/>
        <v/>
      </c>
      <c r="K15" s="36" t="str">
        <f t="shared" si="16"/>
        <v/>
      </c>
      <c r="L15" s="36"/>
      <c r="M15" s="30">
        <f t="shared" si="7"/>
        <v>0</v>
      </c>
      <c r="N15" s="37"/>
      <c r="O15" s="199"/>
      <c r="P15" s="178">
        <f t="shared" si="8"/>
        <v>0</v>
      </c>
      <c r="Q15" s="179">
        <f t="shared" si="17"/>
        <v>0</v>
      </c>
      <c r="R15" s="179"/>
      <c r="S15" s="180">
        <f t="shared" si="9"/>
        <v>0</v>
      </c>
      <c r="T15" s="180">
        <f t="shared" si="2"/>
        <v>0</v>
      </c>
      <c r="U15" s="179"/>
      <c r="V15" s="180">
        <f t="shared" si="3"/>
        <v>0</v>
      </c>
      <c r="W15" s="180">
        <f t="shared" si="18"/>
        <v>0</v>
      </c>
      <c r="X15" s="180">
        <f t="shared" si="19"/>
        <v>0</v>
      </c>
      <c r="Y15" s="180">
        <f t="shared" si="6"/>
        <v>0</v>
      </c>
      <c r="Z15" s="180"/>
      <c r="AA15" s="180">
        <f t="shared" si="10"/>
        <v>0</v>
      </c>
      <c r="AB15" s="180">
        <f t="shared" si="20"/>
        <v>0</v>
      </c>
      <c r="AC15" s="179">
        <f>'allg. Daten'!$C$17</f>
        <v>15</v>
      </c>
      <c r="AD15" s="179" t="str">
        <f t="shared" si="11"/>
        <v>0</v>
      </c>
      <c r="AE15" s="180"/>
      <c r="AF15" s="180"/>
      <c r="AG15" s="180"/>
      <c r="AH15" s="180">
        <v>6</v>
      </c>
      <c r="AI15" s="180">
        <v>6</v>
      </c>
      <c r="AJ15" s="180"/>
      <c r="AK15" s="180"/>
      <c r="AL15" s="180">
        <v>6</v>
      </c>
      <c r="AM15" s="180"/>
      <c r="BB15" s="34"/>
    </row>
    <row r="16" spans="1:60" s="32" customFormat="1" ht="15" customHeight="1">
      <c r="A16" s="200">
        <f t="shared" si="12"/>
        <v>7</v>
      </c>
      <c r="B16" s="38"/>
      <c r="C16" s="38"/>
      <c r="D16" s="36"/>
      <c r="E16" s="39"/>
      <c r="F16" s="35" t="str">
        <f t="shared" si="13"/>
        <v/>
      </c>
      <c r="G16" s="163" t="s">
        <v>178</v>
      </c>
      <c r="H16" s="35" t="str">
        <f t="shared" si="14"/>
        <v/>
      </c>
      <c r="I16" s="36"/>
      <c r="J16" s="36" t="str">
        <f t="shared" si="15"/>
        <v/>
      </c>
      <c r="K16" s="36" t="str">
        <f t="shared" si="16"/>
        <v/>
      </c>
      <c r="L16" s="36"/>
      <c r="M16" s="30">
        <f t="shared" si="7"/>
        <v>0</v>
      </c>
      <c r="N16" s="37"/>
      <c r="O16" s="199"/>
      <c r="P16" s="178">
        <f t="shared" si="8"/>
        <v>0</v>
      </c>
      <c r="Q16" s="179">
        <f t="shared" si="17"/>
        <v>0</v>
      </c>
      <c r="R16" s="179"/>
      <c r="S16" s="180">
        <f t="shared" si="9"/>
        <v>0</v>
      </c>
      <c r="T16" s="180">
        <f t="shared" si="2"/>
        <v>0</v>
      </c>
      <c r="U16" s="179"/>
      <c r="V16" s="180">
        <f t="shared" si="3"/>
        <v>0</v>
      </c>
      <c r="W16" s="180">
        <f t="shared" si="18"/>
        <v>0</v>
      </c>
      <c r="X16" s="180">
        <f t="shared" si="19"/>
        <v>0</v>
      </c>
      <c r="Y16" s="180">
        <f t="shared" si="6"/>
        <v>0</v>
      </c>
      <c r="Z16" s="180"/>
      <c r="AA16" s="180">
        <f t="shared" si="10"/>
        <v>0</v>
      </c>
      <c r="AB16" s="180">
        <f t="shared" si="20"/>
        <v>0</v>
      </c>
      <c r="AC16" s="179">
        <f>'allg. Daten'!$C$17</f>
        <v>15</v>
      </c>
      <c r="AD16" s="179" t="str">
        <f t="shared" si="11"/>
        <v>0</v>
      </c>
      <c r="AE16" s="180"/>
      <c r="AF16" s="180"/>
      <c r="AG16" s="180"/>
      <c r="AH16" s="180">
        <v>7</v>
      </c>
      <c r="AI16" s="180">
        <v>7</v>
      </c>
      <c r="AJ16" s="180"/>
      <c r="AK16" s="180"/>
      <c r="AL16" s="180">
        <v>7</v>
      </c>
      <c r="AM16" s="180"/>
      <c r="BB16" s="34"/>
    </row>
    <row r="17" spans="1:54" s="32" customFormat="1" ht="15" customHeight="1">
      <c r="A17" s="200">
        <f t="shared" si="12"/>
        <v>8</v>
      </c>
      <c r="B17" s="38"/>
      <c r="C17" s="38"/>
      <c r="D17" s="36"/>
      <c r="E17" s="39"/>
      <c r="F17" s="35" t="str">
        <f t="shared" si="13"/>
        <v/>
      </c>
      <c r="G17" s="163" t="s">
        <v>178</v>
      </c>
      <c r="H17" s="35" t="str">
        <f t="shared" si="14"/>
        <v/>
      </c>
      <c r="I17" s="36"/>
      <c r="J17" s="36" t="str">
        <f t="shared" si="15"/>
        <v/>
      </c>
      <c r="K17" s="36" t="str">
        <f t="shared" si="16"/>
        <v/>
      </c>
      <c r="L17" s="36"/>
      <c r="M17" s="30">
        <f t="shared" si="7"/>
        <v>0</v>
      </c>
      <c r="N17" s="37"/>
      <c r="O17" s="199"/>
      <c r="P17" s="178">
        <f t="shared" si="8"/>
        <v>0</v>
      </c>
      <c r="Q17" s="179">
        <f t="shared" si="17"/>
        <v>0</v>
      </c>
      <c r="R17" s="179"/>
      <c r="S17" s="180">
        <f t="shared" si="9"/>
        <v>0</v>
      </c>
      <c r="T17" s="180">
        <f t="shared" si="2"/>
        <v>0</v>
      </c>
      <c r="U17" s="179"/>
      <c r="V17" s="180">
        <f t="shared" si="3"/>
        <v>0</v>
      </c>
      <c r="W17" s="180">
        <f t="shared" si="18"/>
        <v>0</v>
      </c>
      <c r="X17" s="180">
        <f t="shared" si="19"/>
        <v>0</v>
      </c>
      <c r="Y17" s="180">
        <f t="shared" si="6"/>
        <v>0</v>
      </c>
      <c r="Z17" s="180"/>
      <c r="AA17" s="180">
        <f t="shared" si="10"/>
        <v>0</v>
      </c>
      <c r="AB17" s="180">
        <f t="shared" si="20"/>
        <v>0</v>
      </c>
      <c r="AC17" s="179">
        <f>'allg. Daten'!$C$17</f>
        <v>15</v>
      </c>
      <c r="AD17" s="179" t="str">
        <f t="shared" si="11"/>
        <v>0</v>
      </c>
      <c r="AE17" s="180"/>
      <c r="AF17" s="180"/>
      <c r="AG17" s="180"/>
      <c r="AH17" s="180">
        <v>8</v>
      </c>
      <c r="AI17" s="180">
        <v>8</v>
      </c>
      <c r="AJ17" s="180"/>
      <c r="AK17" s="180"/>
      <c r="AL17" s="180">
        <v>8</v>
      </c>
      <c r="AM17" s="180"/>
      <c r="BB17" s="34"/>
    </row>
    <row r="18" spans="1:54" s="32" customFormat="1" ht="15" customHeight="1">
      <c r="A18" s="200">
        <f t="shared" si="12"/>
        <v>9</v>
      </c>
      <c r="B18" s="38"/>
      <c r="C18" s="38"/>
      <c r="D18" s="36"/>
      <c r="E18" s="39"/>
      <c r="F18" s="35" t="str">
        <f t="shared" si="13"/>
        <v/>
      </c>
      <c r="G18" s="163" t="s">
        <v>178</v>
      </c>
      <c r="H18" s="35" t="str">
        <f t="shared" si="14"/>
        <v/>
      </c>
      <c r="I18" s="36"/>
      <c r="J18" s="36" t="str">
        <f t="shared" si="15"/>
        <v/>
      </c>
      <c r="K18" s="36" t="str">
        <f t="shared" si="16"/>
        <v/>
      </c>
      <c r="L18" s="36"/>
      <c r="M18" s="30">
        <f t="shared" si="7"/>
        <v>0</v>
      </c>
      <c r="N18" s="37"/>
      <c r="O18" s="199"/>
      <c r="P18" s="178">
        <f t="shared" si="8"/>
        <v>0</v>
      </c>
      <c r="Q18" s="179">
        <f t="shared" si="17"/>
        <v>0</v>
      </c>
      <c r="R18" s="179"/>
      <c r="S18" s="180">
        <f t="shared" si="9"/>
        <v>0</v>
      </c>
      <c r="T18" s="180">
        <f t="shared" si="2"/>
        <v>0</v>
      </c>
      <c r="U18" s="179"/>
      <c r="V18" s="180">
        <f t="shared" si="3"/>
        <v>0</v>
      </c>
      <c r="W18" s="180">
        <f t="shared" si="18"/>
        <v>0</v>
      </c>
      <c r="X18" s="180">
        <f t="shared" si="19"/>
        <v>0</v>
      </c>
      <c r="Y18" s="180">
        <f t="shared" si="6"/>
        <v>0</v>
      </c>
      <c r="Z18" s="180"/>
      <c r="AA18" s="180">
        <f t="shared" si="10"/>
        <v>0</v>
      </c>
      <c r="AB18" s="180">
        <f t="shared" si="20"/>
        <v>0</v>
      </c>
      <c r="AC18" s="179">
        <f>'allg. Daten'!$C$17</f>
        <v>15</v>
      </c>
      <c r="AD18" s="179" t="str">
        <f t="shared" si="11"/>
        <v>0</v>
      </c>
      <c r="AE18" s="180"/>
      <c r="AF18" s="180"/>
      <c r="AG18" s="180"/>
      <c r="AH18" s="180">
        <v>9</v>
      </c>
      <c r="AI18" s="180" t="s">
        <v>184</v>
      </c>
      <c r="AJ18" s="180"/>
      <c r="AK18" s="180"/>
      <c r="AL18" s="180">
        <v>9</v>
      </c>
      <c r="AM18" s="180"/>
      <c r="BB18" s="34"/>
    </row>
    <row r="19" spans="1:54" s="32" customFormat="1" ht="15" customHeight="1">
      <c r="A19" s="200">
        <f t="shared" si="12"/>
        <v>10</v>
      </c>
      <c r="B19" s="38"/>
      <c r="C19" s="38"/>
      <c r="D19" s="36"/>
      <c r="E19" s="39"/>
      <c r="F19" s="35" t="str">
        <f t="shared" si="13"/>
        <v/>
      </c>
      <c r="G19" s="163" t="s">
        <v>178</v>
      </c>
      <c r="H19" s="35" t="str">
        <f t="shared" si="14"/>
        <v/>
      </c>
      <c r="I19" s="36"/>
      <c r="J19" s="36" t="str">
        <f t="shared" si="15"/>
        <v/>
      </c>
      <c r="K19" s="36" t="str">
        <f t="shared" si="16"/>
        <v/>
      </c>
      <c r="L19" s="36"/>
      <c r="M19" s="30">
        <f t="shared" si="7"/>
        <v>0</v>
      </c>
      <c r="N19" s="37"/>
      <c r="O19" s="199"/>
      <c r="P19" s="178">
        <f t="shared" si="8"/>
        <v>0</v>
      </c>
      <c r="Q19" s="179">
        <f t="shared" si="17"/>
        <v>0</v>
      </c>
      <c r="R19" s="179"/>
      <c r="S19" s="180">
        <f t="shared" si="9"/>
        <v>0</v>
      </c>
      <c r="T19" s="180">
        <f t="shared" si="2"/>
        <v>0</v>
      </c>
      <c r="U19" s="179"/>
      <c r="V19" s="180">
        <f t="shared" si="3"/>
        <v>0</v>
      </c>
      <c r="W19" s="180">
        <f t="shared" si="18"/>
        <v>0</v>
      </c>
      <c r="X19" s="180">
        <f t="shared" si="19"/>
        <v>0</v>
      </c>
      <c r="Y19" s="180">
        <f t="shared" si="6"/>
        <v>0</v>
      </c>
      <c r="Z19" s="180"/>
      <c r="AA19" s="180">
        <f t="shared" si="10"/>
        <v>0</v>
      </c>
      <c r="AB19" s="180">
        <f t="shared" si="20"/>
        <v>0</v>
      </c>
      <c r="AC19" s="179">
        <f>'allg. Daten'!$C$17</f>
        <v>15</v>
      </c>
      <c r="AD19" s="179" t="str">
        <f t="shared" si="11"/>
        <v>0</v>
      </c>
      <c r="AE19" s="180"/>
      <c r="AF19" s="180"/>
      <c r="AG19" s="180"/>
      <c r="AH19" s="180">
        <v>10</v>
      </c>
      <c r="AI19" s="180"/>
      <c r="AJ19" s="180"/>
      <c r="AK19" s="180"/>
      <c r="AL19" s="180">
        <v>10</v>
      </c>
      <c r="AM19" s="180"/>
      <c r="BB19" s="34"/>
    </row>
    <row r="20" spans="1:54" s="32" customFormat="1" ht="15" customHeight="1">
      <c r="A20" s="200">
        <f t="shared" si="12"/>
        <v>11</v>
      </c>
      <c r="B20" s="38"/>
      <c r="C20" s="40"/>
      <c r="D20" s="36"/>
      <c r="E20" s="39"/>
      <c r="F20" s="35" t="str">
        <f t="shared" si="13"/>
        <v/>
      </c>
      <c r="G20" s="163" t="s">
        <v>178</v>
      </c>
      <c r="H20" s="35" t="str">
        <f t="shared" si="14"/>
        <v/>
      </c>
      <c r="I20" s="36"/>
      <c r="J20" s="36" t="str">
        <f t="shared" si="15"/>
        <v/>
      </c>
      <c r="K20" s="36" t="str">
        <f t="shared" si="16"/>
        <v/>
      </c>
      <c r="L20" s="36"/>
      <c r="M20" s="30">
        <f t="shared" si="7"/>
        <v>0</v>
      </c>
      <c r="N20" s="37"/>
      <c r="O20" s="199"/>
      <c r="P20" s="178">
        <f t="shared" si="8"/>
        <v>0</v>
      </c>
      <c r="Q20" s="179">
        <f t="shared" si="17"/>
        <v>0</v>
      </c>
      <c r="R20" s="179"/>
      <c r="S20" s="180">
        <f t="shared" si="9"/>
        <v>0</v>
      </c>
      <c r="T20" s="180">
        <f t="shared" si="2"/>
        <v>0</v>
      </c>
      <c r="U20" s="179"/>
      <c r="V20" s="180">
        <f t="shared" si="3"/>
        <v>0</v>
      </c>
      <c r="W20" s="180">
        <f t="shared" si="18"/>
        <v>0</v>
      </c>
      <c r="X20" s="180">
        <f t="shared" si="19"/>
        <v>0</v>
      </c>
      <c r="Y20" s="180">
        <f t="shared" si="6"/>
        <v>0</v>
      </c>
      <c r="Z20" s="180"/>
      <c r="AA20" s="180">
        <f t="shared" si="10"/>
        <v>0</v>
      </c>
      <c r="AB20" s="180">
        <f t="shared" si="20"/>
        <v>0</v>
      </c>
      <c r="AC20" s="179">
        <f>'allg. Daten'!$C$17</f>
        <v>15</v>
      </c>
      <c r="AD20" s="179" t="str">
        <f t="shared" si="11"/>
        <v>0</v>
      </c>
      <c r="AE20" s="180"/>
      <c r="AF20" s="180"/>
      <c r="AG20" s="180"/>
      <c r="AH20" s="180">
        <v>11</v>
      </c>
      <c r="AI20" s="180"/>
      <c r="AJ20" s="180"/>
      <c r="AK20" s="180"/>
      <c r="AL20" s="180">
        <v>11</v>
      </c>
      <c r="AM20" s="180"/>
      <c r="BB20" s="34"/>
    </row>
    <row r="21" spans="1:54" s="32" customFormat="1" ht="15" customHeight="1">
      <c r="A21" s="200">
        <f t="shared" si="12"/>
        <v>12</v>
      </c>
      <c r="B21" s="38"/>
      <c r="C21" s="40"/>
      <c r="D21" s="36"/>
      <c r="E21" s="39"/>
      <c r="F21" s="35" t="str">
        <f t="shared" si="13"/>
        <v/>
      </c>
      <c r="G21" s="163" t="s">
        <v>178</v>
      </c>
      <c r="H21" s="35" t="str">
        <f t="shared" si="14"/>
        <v/>
      </c>
      <c r="I21" s="36"/>
      <c r="J21" s="36" t="str">
        <f t="shared" si="15"/>
        <v/>
      </c>
      <c r="K21" s="36" t="str">
        <f t="shared" si="16"/>
        <v/>
      </c>
      <c r="L21" s="36"/>
      <c r="M21" s="30">
        <f t="shared" si="7"/>
        <v>0</v>
      </c>
      <c r="N21" s="37"/>
      <c r="O21" s="199"/>
      <c r="P21" s="178">
        <f t="shared" si="8"/>
        <v>0</v>
      </c>
      <c r="Q21" s="179">
        <f t="shared" si="17"/>
        <v>0</v>
      </c>
      <c r="R21" s="179"/>
      <c r="S21" s="180">
        <f t="shared" si="9"/>
        <v>0</v>
      </c>
      <c r="T21" s="180">
        <f t="shared" si="2"/>
        <v>0</v>
      </c>
      <c r="U21" s="179"/>
      <c r="V21" s="180">
        <f t="shared" si="3"/>
        <v>0</v>
      </c>
      <c r="W21" s="180">
        <f t="shared" si="18"/>
        <v>0</v>
      </c>
      <c r="X21" s="180">
        <f t="shared" si="19"/>
        <v>0</v>
      </c>
      <c r="Y21" s="180">
        <f t="shared" si="6"/>
        <v>0</v>
      </c>
      <c r="Z21" s="180"/>
      <c r="AA21" s="180">
        <f t="shared" si="10"/>
        <v>0</v>
      </c>
      <c r="AB21" s="180">
        <f t="shared" si="20"/>
        <v>0</v>
      </c>
      <c r="AC21" s="179">
        <f>'allg. Daten'!$C$17</f>
        <v>15</v>
      </c>
      <c r="AD21" s="179" t="str">
        <f t="shared" si="11"/>
        <v>0</v>
      </c>
      <c r="AE21" s="180"/>
      <c r="AF21" s="180"/>
      <c r="AG21" s="180"/>
      <c r="AH21" s="180">
        <v>12</v>
      </c>
      <c r="AI21" s="180"/>
      <c r="AJ21" s="180"/>
      <c r="AK21" s="180"/>
      <c r="AL21" s="180">
        <v>12</v>
      </c>
      <c r="AM21" s="180"/>
      <c r="BB21" s="34"/>
    </row>
    <row r="22" spans="1:54" s="32" customFormat="1" ht="15" customHeight="1">
      <c r="A22" s="200">
        <f t="shared" si="12"/>
        <v>13</v>
      </c>
      <c r="B22" s="38"/>
      <c r="C22" s="38"/>
      <c r="D22" s="36"/>
      <c r="E22" s="39"/>
      <c r="F22" s="35" t="str">
        <f t="shared" si="13"/>
        <v/>
      </c>
      <c r="G22" s="163" t="s">
        <v>178</v>
      </c>
      <c r="H22" s="35" t="str">
        <f t="shared" si="14"/>
        <v/>
      </c>
      <c r="I22" s="36"/>
      <c r="J22" s="36" t="str">
        <f t="shared" si="15"/>
        <v/>
      </c>
      <c r="K22" s="36" t="str">
        <f t="shared" si="16"/>
        <v/>
      </c>
      <c r="L22" s="36"/>
      <c r="M22" s="30">
        <f t="shared" si="7"/>
        <v>0</v>
      </c>
      <c r="N22" s="37"/>
      <c r="O22" s="199"/>
      <c r="P22" s="178">
        <f t="shared" si="8"/>
        <v>0</v>
      </c>
      <c r="Q22" s="179">
        <f t="shared" si="17"/>
        <v>0</v>
      </c>
      <c r="R22" s="179"/>
      <c r="S22" s="180">
        <f t="shared" si="9"/>
        <v>0</v>
      </c>
      <c r="T22" s="180">
        <f t="shared" si="2"/>
        <v>0</v>
      </c>
      <c r="U22" s="179"/>
      <c r="V22" s="180">
        <f t="shared" si="3"/>
        <v>0</v>
      </c>
      <c r="W22" s="180">
        <f t="shared" si="18"/>
        <v>0</v>
      </c>
      <c r="X22" s="180">
        <f t="shared" si="19"/>
        <v>0</v>
      </c>
      <c r="Y22" s="180">
        <f t="shared" si="6"/>
        <v>0</v>
      </c>
      <c r="Z22" s="180"/>
      <c r="AA22" s="180">
        <f t="shared" si="10"/>
        <v>0</v>
      </c>
      <c r="AB22" s="180">
        <f t="shared" si="20"/>
        <v>0</v>
      </c>
      <c r="AC22" s="179">
        <f>'allg. Daten'!$C$17</f>
        <v>15</v>
      </c>
      <c r="AD22" s="179" t="str">
        <f t="shared" si="11"/>
        <v>0</v>
      </c>
      <c r="AE22" s="180"/>
      <c r="AF22" s="180"/>
      <c r="AG22" s="180"/>
      <c r="AH22" s="180">
        <v>13</v>
      </c>
      <c r="AI22" s="180"/>
      <c r="AJ22" s="180"/>
      <c r="AK22" s="180"/>
      <c r="AL22" s="180">
        <v>13</v>
      </c>
      <c r="AM22" s="180"/>
      <c r="BB22" s="34"/>
    </row>
    <row r="23" spans="1:54" s="32" customFormat="1" ht="15" customHeight="1">
      <c r="A23" s="200">
        <f t="shared" si="12"/>
        <v>14</v>
      </c>
      <c r="B23" s="38"/>
      <c r="C23" s="38"/>
      <c r="D23" s="36"/>
      <c r="E23" s="39"/>
      <c r="F23" s="35" t="str">
        <f t="shared" si="13"/>
        <v/>
      </c>
      <c r="G23" s="163" t="s">
        <v>178</v>
      </c>
      <c r="H23" s="35" t="str">
        <f t="shared" si="14"/>
        <v/>
      </c>
      <c r="I23" s="36"/>
      <c r="J23" s="36" t="str">
        <f t="shared" si="15"/>
        <v/>
      </c>
      <c r="K23" s="36" t="str">
        <f t="shared" si="16"/>
        <v/>
      </c>
      <c r="L23" s="36"/>
      <c r="M23" s="30">
        <f t="shared" si="7"/>
        <v>0</v>
      </c>
      <c r="N23" s="37"/>
      <c r="O23" s="199"/>
      <c r="P23" s="178">
        <f t="shared" si="8"/>
        <v>0</v>
      </c>
      <c r="Q23" s="179">
        <f t="shared" si="17"/>
        <v>0</v>
      </c>
      <c r="R23" s="179"/>
      <c r="S23" s="180">
        <f t="shared" si="9"/>
        <v>0</v>
      </c>
      <c r="T23" s="180">
        <f t="shared" si="2"/>
        <v>0</v>
      </c>
      <c r="U23" s="179"/>
      <c r="V23" s="180">
        <f t="shared" si="3"/>
        <v>0</v>
      </c>
      <c r="W23" s="180">
        <f t="shared" si="18"/>
        <v>0</v>
      </c>
      <c r="X23" s="180">
        <f t="shared" si="19"/>
        <v>0</v>
      </c>
      <c r="Y23" s="180">
        <f t="shared" si="6"/>
        <v>0</v>
      </c>
      <c r="Z23" s="180"/>
      <c r="AA23" s="180">
        <f t="shared" si="10"/>
        <v>0</v>
      </c>
      <c r="AB23" s="180">
        <f t="shared" si="20"/>
        <v>0</v>
      </c>
      <c r="AC23" s="179">
        <f>'allg. Daten'!$C$17</f>
        <v>15</v>
      </c>
      <c r="AD23" s="179" t="str">
        <f t="shared" si="11"/>
        <v>0</v>
      </c>
      <c r="AE23" s="180"/>
      <c r="AF23" s="180"/>
      <c r="AG23" s="180"/>
      <c r="AH23" s="180">
        <v>14</v>
      </c>
      <c r="AI23" s="180"/>
      <c r="AJ23" s="180"/>
      <c r="AK23" s="180"/>
      <c r="AL23" s="180">
        <v>14</v>
      </c>
      <c r="AM23" s="180"/>
      <c r="BB23" s="34"/>
    </row>
    <row r="24" spans="1:54" s="32" customFormat="1" ht="15" customHeight="1">
      <c r="A24" s="200">
        <f t="shared" si="12"/>
        <v>15</v>
      </c>
      <c r="B24" s="38"/>
      <c r="C24" s="38"/>
      <c r="D24" s="36"/>
      <c r="E24" s="39"/>
      <c r="F24" s="35" t="str">
        <f t="shared" si="13"/>
        <v/>
      </c>
      <c r="G24" s="163" t="s">
        <v>178</v>
      </c>
      <c r="H24" s="35" t="str">
        <f t="shared" si="14"/>
        <v/>
      </c>
      <c r="I24" s="36"/>
      <c r="J24" s="36" t="str">
        <f t="shared" si="15"/>
        <v/>
      </c>
      <c r="K24" s="36" t="str">
        <f t="shared" si="16"/>
        <v/>
      </c>
      <c r="L24" s="36"/>
      <c r="M24" s="30">
        <f t="shared" si="7"/>
        <v>0</v>
      </c>
      <c r="N24" s="37"/>
      <c r="O24" s="199"/>
      <c r="P24" s="178">
        <f t="shared" si="8"/>
        <v>0</v>
      </c>
      <c r="Q24" s="179">
        <f t="shared" si="17"/>
        <v>0</v>
      </c>
      <c r="R24" s="179"/>
      <c r="S24" s="180">
        <f t="shared" si="9"/>
        <v>0</v>
      </c>
      <c r="T24" s="180">
        <f t="shared" si="2"/>
        <v>0</v>
      </c>
      <c r="U24" s="179"/>
      <c r="V24" s="180">
        <f t="shared" si="3"/>
        <v>0</v>
      </c>
      <c r="W24" s="180">
        <f t="shared" si="18"/>
        <v>0</v>
      </c>
      <c r="X24" s="180">
        <f t="shared" si="19"/>
        <v>0</v>
      </c>
      <c r="Y24" s="180">
        <f t="shared" si="6"/>
        <v>0</v>
      </c>
      <c r="Z24" s="180"/>
      <c r="AA24" s="180">
        <f t="shared" si="10"/>
        <v>0</v>
      </c>
      <c r="AB24" s="180">
        <f t="shared" si="20"/>
        <v>0</v>
      </c>
      <c r="AC24" s="179">
        <f>'allg. Daten'!$C$17</f>
        <v>15</v>
      </c>
      <c r="AD24" s="179" t="str">
        <f t="shared" si="11"/>
        <v>0</v>
      </c>
      <c r="AE24" s="180"/>
      <c r="AF24" s="180"/>
      <c r="AG24" s="180"/>
      <c r="AH24" s="180">
        <v>15</v>
      </c>
      <c r="AI24" s="180"/>
      <c r="AJ24" s="180"/>
      <c r="AK24" s="180"/>
      <c r="AL24" s="180">
        <v>15</v>
      </c>
      <c r="AM24" s="180"/>
      <c r="BB24" s="34"/>
    </row>
    <row r="25" spans="1:54" s="32" customFormat="1" ht="15" customHeight="1">
      <c r="A25" s="200">
        <f t="shared" si="12"/>
        <v>16</v>
      </c>
      <c r="B25" s="38"/>
      <c r="C25" s="38"/>
      <c r="D25" s="36"/>
      <c r="E25" s="39"/>
      <c r="F25" s="35" t="str">
        <f t="shared" si="13"/>
        <v/>
      </c>
      <c r="G25" s="163" t="s">
        <v>178</v>
      </c>
      <c r="H25" s="35" t="str">
        <f t="shared" si="14"/>
        <v/>
      </c>
      <c r="I25" s="36"/>
      <c r="J25" s="36" t="str">
        <f t="shared" si="15"/>
        <v/>
      </c>
      <c r="K25" s="36" t="str">
        <f t="shared" si="16"/>
        <v/>
      </c>
      <c r="L25" s="36"/>
      <c r="M25" s="30">
        <f t="shared" si="7"/>
        <v>0</v>
      </c>
      <c r="N25" s="37"/>
      <c r="O25" s="199"/>
      <c r="P25" s="178">
        <f t="shared" si="8"/>
        <v>0</v>
      </c>
      <c r="Q25" s="179">
        <f t="shared" si="17"/>
        <v>0</v>
      </c>
      <c r="R25" s="179"/>
      <c r="S25" s="180">
        <f t="shared" si="9"/>
        <v>0</v>
      </c>
      <c r="T25" s="180">
        <f t="shared" si="2"/>
        <v>0</v>
      </c>
      <c r="U25" s="179"/>
      <c r="V25" s="180">
        <f t="shared" si="3"/>
        <v>0</v>
      </c>
      <c r="W25" s="180">
        <f t="shared" si="18"/>
        <v>0</v>
      </c>
      <c r="X25" s="180">
        <f t="shared" si="19"/>
        <v>0</v>
      </c>
      <c r="Y25" s="180">
        <f t="shared" si="6"/>
        <v>0</v>
      </c>
      <c r="Z25" s="180"/>
      <c r="AA25" s="180">
        <f t="shared" si="10"/>
        <v>0</v>
      </c>
      <c r="AB25" s="180">
        <f t="shared" si="20"/>
        <v>0</v>
      </c>
      <c r="AC25" s="179">
        <f>'allg. Daten'!$C$17</f>
        <v>15</v>
      </c>
      <c r="AD25" s="179" t="str">
        <f t="shared" si="11"/>
        <v>0</v>
      </c>
      <c r="AE25" s="180"/>
      <c r="AF25" s="180"/>
      <c r="AG25" s="180"/>
      <c r="AH25" s="180">
        <v>16</v>
      </c>
      <c r="AI25" s="180"/>
      <c r="AJ25" s="180"/>
      <c r="AK25" s="180"/>
      <c r="AL25" s="180">
        <v>16</v>
      </c>
      <c r="AM25" s="180"/>
      <c r="BB25" s="34"/>
    </row>
    <row r="26" spans="1:54" s="32" customFormat="1" ht="15" customHeight="1">
      <c r="A26" s="200">
        <f t="shared" si="12"/>
        <v>17</v>
      </c>
      <c r="B26" s="38"/>
      <c r="C26" s="38"/>
      <c r="D26" s="36"/>
      <c r="E26" s="39"/>
      <c r="F26" s="35" t="str">
        <f t="shared" si="13"/>
        <v/>
      </c>
      <c r="G26" s="163" t="s">
        <v>178</v>
      </c>
      <c r="H26" s="35" t="str">
        <f t="shared" si="14"/>
        <v/>
      </c>
      <c r="I26" s="36"/>
      <c r="J26" s="36" t="str">
        <f t="shared" si="15"/>
        <v/>
      </c>
      <c r="K26" s="36" t="str">
        <f t="shared" si="16"/>
        <v/>
      </c>
      <c r="L26" s="36"/>
      <c r="M26" s="30">
        <f t="shared" si="7"/>
        <v>0</v>
      </c>
      <c r="N26" s="37"/>
      <c r="O26" s="199"/>
      <c r="P26" s="178">
        <f t="shared" si="8"/>
        <v>0</v>
      </c>
      <c r="Q26" s="179">
        <f t="shared" si="17"/>
        <v>0</v>
      </c>
      <c r="R26" s="179"/>
      <c r="S26" s="180">
        <f t="shared" si="9"/>
        <v>0</v>
      </c>
      <c r="T26" s="180">
        <f t="shared" si="2"/>
        <v>0</v>
      </c>
      <c r="U26" s="179"/>
      <c r="V26" s="180">
        <f t="shared" si="3"/>
        <v>0</v>
      </c>
      <c r="W26" s="180">
        <f t="shared" si="18"/>
        <v>0</v>
      </c>
      <c r="X26" s="180">
        <f t="shared" si="19"/>
        <v>0</v>
      </c>
      <c r="Y26" s="180">
        <f t="shared" si="6"/>
        <v>0</v>
      </c>
      <c r="Z26" s="180"/>
      <c r="AA26" s="180">
        <f t="shared" si="10"/>
        <v>0</v>
      </c>
      <c r="AB26" s="180">
        <f t="shared" si="20"/>
        <v>0</v>
      </c>
      <c r="AC26" s="179">
        <f>'allg. Daten'!$C$17</f>
        <v>15</v>
      </c>
      <c r="AD26" s="179" t="str">
        <f t="shared" si="11"/>
        <v>0</v>
      </c>
      <c r="AE26" s="180"/>
      <c r="AF26" s="180"/>
      <c r="AG26" s="180"/>
      <c r="AH26" s="180">
        <v>17</v>
      </c>
      <c r="AI26" s="180"/>
      <c r="AJ26" s="180"/>
      <c r="AK26" s="180"/>
      <c r="AL26" s="180">
        <v>17</v>
      </c>
      <c r="AM26" s="180"/>
      <c r="BB26" s="34"/>
    </row>
    <row r="27" spans="1:54" s="32" customFormat="1" ht="15" customHeight="1">
      <c r="A27" s="200">
        <f t="shared" si="12"/>
        <v>18</v>
      </c>
      <c r="B27" s="38"/>
      <c r="C27" s="38"/>
      <c r="D27" s="36"/>
      <c r="E27" s="39"/>
      <c r="F27" s="35" t="str">
        <f t="shared" si="13"/>
        <v/>
      </c>
      <c r="G27" s="163" t="s">
        <v>178</v>
      </c>
      <c r="H27" s="35" t="str">
        <f t="shared" si="14"/>
        <v/>
      </c>
      <c r="I27" s="36"/>
      <c r="J27" s="36" t="str">
        <f t="shared" si="15"/>
        <v/>
      </c>
      <c r="K27" s="36" t="str">
        <f t="shared" si="16"/>
        <v/>
      </c>
      <c r="L27" s="36"/>
      <c r="M27" s="30">
        <f t="shared" si="7"/>
        <v>0</v>
      </c>
      <c r="N27" s="37"/>
      <c r="O27" s="199"/>
      <c r="P27" s="178">
        <f t="shared" si="8"/>
        <v>0</v>
      </c>
      <c r="Q27" s="179">
        <f t="shared" si="17"/>
        <v>0</v>
      </c>
      <c r="R27" s="179"/>
      <c r="S27" s="180">
        <f t="shared" si="9"/>
        <v>0</v>
      </c>
      <c r="T27" s="180">
        <f t="shared" si="2"/>
        <v>0</v>
      </c>
      <c r="U27" s="179"/>
      <c r="V27" s="180">
        <f t="shared" si="3"/>
        <v>0</v>
      </c>
      <c r="W27" s="180">
        <f t="shared" si="18"/>
        <v>0</v>
      </c>
      <c r="X27" s="180">
        <f t="shared" si="19"/>
        <v>0</v>
      </c>
      <c r="Y27" s="180">
        <f t="shared" si="6"/>
        <v>0</v>
      </c>
      <c r="Z27" s="180"/>
      <c r="AA27" s="180">
        <f t="shared" si="10"/>
        <v>0</v>
      </c>
      <c r="AB27" s="180">
        <f t="shared" si="20"/>
        <v>0</v>
      </c>
      <c r="AC27" s="179">
        <f>'allg. Daten'!$C$17</f>
        <v>15</v>
      </c>
      <c r="AD27" s="179" t="str">
        <f t="shared" si="11"/>
        <v>0</v>
      </c>
      <c r="AE27" s="180"/>
      <c r="AF27" s="180"/>
      <c r="AG27" s="180"/>
      <c r="AH27" s="180">
        <v>18</v>
      </c>
      <c r="AI27" s="180"/>
      <c r="AJ27" s="180"/>
      <c r="AK27" s="180"/>
      <c r="AL27" s="180">
        <v>18</v>
      </c>
      <c r="AM27" s="180"/>
      <c r="BB27" s="34"/>
    </row>
    <row r="28" spans="1:54" s="32" customFormat="1" ht="15" customHeight="1">
      <c r="A28" s="200">
        <f t="shared" si="12"/>
        <v>19</v>
      </c>
      <c r="B28" s="38"/>
      <c r="C28" s="38"/>
      <c r="D28" s="36"/>
      <c r="E28" s="39"/>
      <c r="F28" s="35" t="str">
        <f t="shared" si="13"/>
        <v/>
      </c>
      <c r="G28" s="163" t="s">
        <v>178</v>
      </c>
      <c r="H28" s="35" t="str">
        <f t="shared" si="14"/>
        <v/>
      </c>
      <c r="I28" s="36"/>
      <c r="J28" s="36" t="str">
        <f t="shared" si="15"/>
        <v/>
      </c>
      <c r="K28" s="36" t="str">
        <f t="shared" si="16"/>
        <v/>
      </c>
      <c r="L28" s="36"/>
      <c r="M28" s="30">
        <f t="shared" si="7"/>
        <v>0</v>
      </c>
      <c r="N28" s="37"/>
      <c r="O28" s="199"/>
      <c r="P28" s="178">
        <f t="shared" si="8"/>
        <v>0</v>
      </c>
      <c r="Q28" s="179">
        <f t="shared" si="17"/>
        <v>0</v>
      </c>
      <c r="R28" s="179"/>
      <c r="S28" s="180">
        <f t="shared" si="9"/>
        <v>0</v>
      </c>
      <c r="T28" s="180">
        <f t="shared" si="2"/>
        <v>0</v>
      </c>
      <c r="U28" s="179"/>
      <c r="V28" s="180">
        <f t="shared" si="3"/>
        <v>0</v>
      </c>
      <c r="W28" s="180">
        <f t="shared" si="18"/>
        <v>0</v>
      </c>
      <c r="X28" s="180">
        <f t="shared" si="19"/>
        <v>0</v>
      </c>
      <c r="Y28" s="180">
        <f t="shared" si="6"/>
        <v>0</v>
      </c>
      <c r="Z28" s="180"/>
      <c r="AA28" s="180">
        <f t="shared" si="10"/>
        <v>0</v>
      </c>
      <c r="AB28" s="180">
        <f t="shared" si="20"/>
        <v>0</v>
      </c>
      <c r="AC28" s="179">
        <f>'allg. Daten'!$C$17</f>
        <v>15</v>
      </c>
      <c r="AD28" s="179" t="str">
        <f t="shared" si="11"/>
        <v>0</v>
      </c>
      <c r="AE28" s="180"/>
      <c r="AF28" s="180"/>
      <c r="AG28" s="180"/>
      <c r="AH28" s="180">
        <v>19</v>
      </c>
      <c r="AI28" s="180"/>
      <c r="AJ28" s="180"/>
      <c r="AK28" s="180"/>
      <c r="AL28" s="180">
        <v>19</v>
      </c>
      <c r="AM28" s="180"/>
      <c r="BB28" s="34"/>
    </row>
    <row r="29" spans="1:54" s="32" customFormat="1" ht="15" customHeight="1">
      <c r="A29" s="200">
        <f t="shared" si="12"/>
        <v>20</v>
      </c>
      <c r="B29" s="38"/>
      <c r="C29" s="38"/>
      <c r="D29" s="36"/>
      <c r="E29" s="39"/>
      <c r="F29" s="35" t="str">
        <f t="shared" si="13"/>
        <v/>
      </c>
      <c r="G29" s="163" t="s">
        <v>178</v>
      </c>
      <c r="H29" s="35" t="str">
        <f t="shared" si="14"/>
        <v/>
      </c>
      <c r="I29" s="36"/>
      <c r="J29" s="36" t="str">
        <f t="shared" si="15"/>
        <v/>
      </c>
      <c r="K29" s="36" t="str">
        <f t="shared" si="16"/>
        <v/>
      </c>
      <c r="L29" s="36"/>
      <c r="M29" s="30">
        <f t="shared" si="7"/>
        <v>0</v>
      </c>
      <c r="N29" s="37"/>
      <c r="O29" s="199"/>
      <c r="P29" s="178">
        <f t="shared" si="8"/>
        <v>0</v>
      </c>
      <c r="Q29" s="179">
        <f t="shared" si="17"/>
        <v>0</v>
      </c>
      <c r="R29" s="179"/>
      <c r="S29" s="180">
        <f t="shared" si="9"/>
        <v>0</v>
      </c>
      <c r="T29" s="180">
        <f t="shared" si="2"/>
        <v>0</v>
      </c>
      <c r="U29" s="179"/>
      <c r="V29" s="180">
        <f t="shared" si="3"/>
        <v>0</v>
      </c>
      <c r="W29" s="180">
        <f t="shared" si="18"/>
        <v>0</v>
      </c>
      <c r="X29" s="180">
        <f t="shared" si="19"/>
        <v>0</v>
      </c>
      <c r="Y29" s="180">
        <f t="shared" si="6"/>
        <v>0</v>
      </c>
      <c r="Z29" s="180"/>
      <c r="AA29" s="180">
        <f t="shared" si="10"/>
        <v>0</v>
      </c>
      <c r="AB29" s="180">
        <f t="shared" si="20"/>
        <v>0</v>
      </c>
      <c r="AC29" s="179">
        <f>'allg. Daten'!$C$17</f>
        <v>15</v>
      </c>
      <c r="AD29" s="179" t="str">
        <f t="shared" si="11"/>
        <v>0</v>
      </c>
      <c r="AE29" s="180"/>
      <c r="AF29" s="180"/>
      <c r="AG29" s="180"/>
      <c r="AH29" s="180">
        <v>20</v>
      </c>
      <c r="AI29" s="180"/>
      <c r="AJ29" s="180"/>
      <c r="AK29" s="180"/>
      <c r="AL29" s="180">
        <v>20</v>
      </c>
      <c r="AM29" s="180"/>
      <c r="BB29" s="34"/>
    </row>
    <row r="30" spans="1:54" s="32" customFormat="1" ht="15" customHeight="1">
      <c r="A30" s="200">
        <f t="shared" si="12"/>
        <v>21</v>
      </c>
      <c r="B30" s="38"/>
      <c r="C30" s="38"/>
      <c r="D30" s="36"/>
      <c r="E30" s="39"/>
      <c r="F30" s="35" t="str">
        <f t="shared" si="13"/>
        <v/>
      </c>
      <c r="G30" s="163" t="s">
        <v>178</v>
      </c>
      <c r="H30" s="35" t="str">
        <f t="shared" si="14"/>
        <v/>
      </c>
      <c r="I30" s="36"/>
      <c r="J30" s="36" t="str">
        <f t="shared" si="15"/>
        <v/>
      </c>
      <c r="K30" s="36" t="str">
        <f t="shared" si="16"/>
        <v/>
      </c>
      <c r="L30" s="36"/>
      <c r="M30" s="30">
        <f t="shared" si="7"/>
        <v>0</v>
      </c>
      <c r="N30" s="37"/>
      <c r="O30" s="199"/>
      <c r="P30" s="178">
        <f t="shared" si="8"/>
        <v>0</v>
      </c>
      <c r="Q30" s="179">
        <f t="shared" si="17"/>
        <v>0</v>
      </c>
      <c r="R30" s="179"/>
      <c r="S30" s="180">
        <f t="shared" si="9"/>
        <v>0</v>
      </c>
      <c r="T30" s="180">
        <f t="shared" si="2"/>
        <v>0</v>
      </c>
      <c r="U30" s="179"/>
      <c r="V30" s="180">
        <f t="shared" si="3"/>
        <v>0</v>
      </c>
      <c r="W30" s="180">
        <f t="shared" si="18"/>
        <v>0</v>
      </c>
      <c r="X30" s="180">
        <f t="shared" si="19"/>
        <v>0</v>
      </c>
      <c r="Y30" s="180">
        <f t="shared" si="6"/>
        <v>0</v>
      </c>
      <c r="Z30" s="180"/>
      <c r="AA30" s="180">
        <f t="shared" si="10"/>
        <v>0</v>
      </c>
      <c r="AB30" s="180">
        <f t="shared" si="20"/>
        <v>0</v>
      </c>
      <c r="AC30" s="179">
        <f>'allg. Daten'!$C$17</f>
        <v>15</v>
      </c>
      <c r="AD30" s="179" t="str">
        <f t="shared" si="11"/>
        <v>0</v>
      </c>
      <c r="AE30" s="180"/>
      <c r="AF30" s="180"/>
      <c r="AG30" s="180"/>
      <c r="AH30" s="180">
        <v>21</v>
      </c>
      <c r="AI30" s="180"/>
      <c r="AJ30" s="180"/>
      <c r="AK30" s="180"/>
      <c r="AL30" s="180">
        <v>21</v>
      </c>
      <c r="AM30" s="180"/>
      <c r="BB30" s="34"/>
    </row>
    <row r="31" spans="1:54" s="32" customFormat="1" ht="15" customHeight="1">
      <c r="A31" s="200">
        <f t="shared" si="12"/>
        <v>22</v>
      </c>
      <c r="B31" s="38"/>
      <c r="C31" s="38"/>
      <c r="D31" s="36"/>
      <c r="E31" s="39"/>
      <c r="F31" s="35" t="str">
        <f t="shared" si="13"/>
        <v/>
      </c>
      <c r="G31" s="163" t="s">
        <v>178</v>
      </c>
      <c r="H31" s="35" t="str">
        <f t="shared" si="14"/>
        <v/>
      </c>
      <c r="I31" s="36"/>
      <c r="J31" s="36" t="str">
        <f t="shared" si="15"/>
        <v/>
      </c>
      <c r="K31" s="36" t="str">
        <f t="shared" si="16"/>
        <v/>
      </c>
      <c r="L31" s="36"/>
      <c r="M31" s="30">
        <f t="shared" si="7"/>
        <v>0</v>
      </c>
      <c r="N31" s="37"/>
      <c r="O31" s="199"/>
      <c r="P31" s="178">
        <f t="shared" si="8"/>
        <v>0</v>
      </c>
      <c r="Q31" s="179">
        <f t="shared" si="17"/>
        <v>0</v>
      </c>
      <c r="R31" s="179"/>
      <c r="S31" s="180">
        <f t="shared" si="9"/>
        <v>0</v>
      </c>
      <c r="T31" s="180">
        <f t="shared" si="2"/>
        <v>0</v>
      </c>
      <c r="U31" s="179"/>
      <c r="V31" s="180">
        <f t="shared" si="3"/>
        <v>0</v>
      </c>
      <c r="W31" s="180">
        <f t="shared" si="18"/>
        <v>0</v>
      </c>
      <c r="X31" s="180">
        <f t="shared" si="19"/>
        <v>0</v>
      </c>
      <c r="Y31" s="180">
        <f t="shared" si="6"/>
        <v>0</v>
      </c>
      <c r="Z31" s="180"/>
      <c r="AA31" s="180">
        <f t="shared" si="10"/>
        <v>0</v>
      </c>
      <c r="AB31" s="180">
        <f t="shared" si="20"/>
        <v>0</v>
      </c>
      <c r="AC31" s="179">
        <f>'allg. Daten'!$C$17</f>
        <v>15</v>
      </c>
      <c r="AD31" s="179" t="str">
        <f t="shared" si="11"/>
        <v>0</v>
      </c>
      <c r="AE31" s="180"/>
      <c r="AF31" s="180"/>
      <c r="AG31" s="180"/>
      <c r="AH31" s="180">
        <v>22</v>
      </c>
      <c r="AI31" s="180"/>
      <c r="AJ31" s="180"/>
      <c r="AK31" s="180"/>
      <c r="AL31" s="180">
        <v>22</v>
      </c>
      <c r="AM31" s="180"/>
      <c r="BB31" s="34"/>
    </row>
    <row r="32" spans="1:54" s="32" customFormat="1" ht="15" customHeight="1">
      <c r="A32" s="200">
        <f t="shared" si="12"/>
        <v>23</v>
      </c>
      <c r="B32" s="38"/>
      <c r="C32" s="38"/>
      <c r="D32" s="36"/>
      <c r="E32" s="39"/>
      <c r="F32" s="35" t="str">
        <f t="shared" si="13"/>
        <v/>
      </c>
      <c r="G32" s="163" t="s">
        <v>178</v>
      </c>
      <c r="H32" s="35" t="str">
        <f t="shared" si="14"/>
        <v/>
      </c>
      <c r="I32" s="36"/>
      <c r="J32" s="36" t="str">
        <f t="shared" si="15"/>
        <v/>
      </c>
      <c r="K32" s="36" t="str">
        <f t="shared" si="16"/>
        <v/>
      </c>
      <c r="L32" s="36"/>
      <c r="M32" s="30">
        <f t="shared" si="7"/>
        <v>0</v>
      </c>
      <c r="N32" s="37"/>
      <c r="O32" s="199"/>
      <c r="P32" s="178">
        <f t="shared" si="8"/>
        <v>0</v>
      </c>
      <c r="Q32" s="179">
        <f t="shared" si="17"/>
        <v>0</v>
      </c>
      <c r="R32" s="179"/>
      <c r="S32" s="180">
        <f t="shared" si="9"/>
        <v>0</v>
      </c>
      <c r="T32" s="180">
        <f t="shared" si="2"/>
        <v>0</v>
      </c>
      <c r="U32" s="179"/>
      <c r="V32" s="180">
        <f t="shared" si="3"/>
        <v>0</v>
      </c>
      <c r="W32" s="180">
        <f t="shared" si="18"/>
        <v>0</v>
      </c>
      <c r="X32" s="180">
        <f t="shared" si="19"/>
        <v>0</v>
      </c>
      <c r="Y32" s="180">
        <f t="shared" si="6"/>
        <v>0</v>
      </c>
      <c r="Z32" s="180"/>
      <c r="AA32" s="180">
        <f t="shared" si="10"/>
        <v>0</v>
      </c>
      <c r="AB32" s="180">
        <f t="shared" si="20"/>
        <v>0</v>
      </c>
      <c r="AC32" s="179">
        <f>'allg. Daten'!$C$17</f>
        <v>15</v>
      </c>
      <c r="AD32" s="179" t="str">
        <f t="shared" si="11"/>
        <v>0</v>
      </c>
      <c r="AE32" s="180"/>
      <c r="AF32" s="180"/>
      <c r="AG32" s="180"/>
      <c r="AH32" s="180">
        <v>23</v>
      </c>
      <c r="AI32" s="180"/>
      <c r="AJ32" s="180"/>
      <c r="AK32" s="180"/>
      <c r="AL32" s="180">
        <v>23</v>
      </c>
      <c r="AM32" s="180"/>
      <c r="BB32" s="34"/>
    </row>
    <row r="33" spans="1:60" s="32" customFormat="1" ht="15" customHeight="1">
      <c r="A33" s="200">
        <f t="shared" si="12"/>
        <v>24</v>
      </c>
      <c r="B33" s="38"/>
      <c r="C33" s="38"/>
      <c r="D33" s="36"/>
      <c r="E33" s="39"/>
      <c r="F33" s="35" t="str">
        <f t="shared" si="13"/>
        <v/>
      </c>
      <c r="G33" s="163" t="s">
        <v>178</v>
      </c>
      <c r="H33" s="35" t="str">
        <f t="shared" si="14"/>
        <v/>
      </c>
      <c r="I33" s="36"/>
      <c r="J33" s="36" t="str">
        <f t="shared" si="15"/>
        <v/>
      </c>
      <c r="K33" s="36" t="str">
        <f t="shared" si="16"/>
        <v/>
      </c>
      <c r="L33" s="36"/>
      <c r="M33" s="30">
        <f t="shared" si="7"/>
        <v>0</v>
      </c>
      <c r="N33" s="37"/>
      <c r="O33" s="199"/>
      <c r="P33" s="178">
        <f t="shared" si="8"/>
        <v>0</v>
      </c>
      <c r="Q33" s="179">
        <f t="shared" si="17"/>
        <v>0</v>
      </c>
      <c r="R33" s="179"/>
      <c r="S33" s="180">
        <f t="shared" si="9"/>
        <v>0</v>
      </c>
      <c r="T33" s="180">
        <f t="shared" si="2"/>
        <v>0</v>
      </c>
      <c r="U33" s="179"/>
      <c r="V33" s="180">
        <f t="shared" si="3"/>
        <v>0</v>
      </c>
      <c r="W33" s="180">
        <f t="shared" si="18"/>
        <v>0</v>
      </c>
      <c r="X33" s="180">
        <f t="shared" si="19"/>
        <v>0</v>
      </c>
      <c r="Y33" s="180">
        <f t="shared" si="6"/>
        <v>0</v>
      </c>
      <c r="Z33" s="180"/>
      <c r="AA33" s="180">
        <f t="shared" si="10"/>
        <v>0</v>
      </c>
      <c r="AB33" s="180">
        <f t="shared" si="20"/>
        <v>0</v>
      </c>
      <c r="AC33" s="179">
        <f>'allg. Daten'!$C$17</f>
        <v>15</v>
      </c>
      <c r="AD33" s="179" t="str">
        <f t="shared" si="11"/>
        <v>0</v>
      </c>
      <c r="AE33" s="180"/>
      <c r="AF33" s="180"/>
      <c r="AG33" s="180"/>
      <c r="AH33" s="180">
        <v>24</v>
      </c>
      <c r="AI33" s="180"/>
      <c r="AJ33" s="180"/>
      <c r="AK33" s="180"/>
      <c r="AL33" s="180">
        <v>24</v>
      </c>
      <c r="AM33" s="180"/>
      <c r="BB33" s="34"/>
    </row>
    <row r="34" spans="1:60" ht="15" customHeight="1">
      <c r="A34" s="200">
        <f t="shared" si="12"/>
        <v>25</v>
      </c>
      <c r="B34" s="41"/>
      <c r="C34" s="41"/>
      <c r="D34" s="36"/>
      <c r="E34" s="39"/>
      <c r="F34" s="35" t="str">
        <f t="shared" si="13"/>
        <v/>
      </c>
      <c r="G34" s="163" t="s">
        <v>178</v>
      </c>
      <c r="H34" s="35" t="str">
        <f t="shared" si="14"/>
        <v/>
      </c>
      <c r="I34" s="36"/>
      <c r="J34" s="36" t="str">
        <f t="shared" si="15"/>
        <v/>
      </c>
      <c r="K34" s="36" t="str">
        <f t="shared" si="16"/>
        <v/>
      </c>
      <c r="L34" s="36"/>
      <c r="M34" s="30">
        <f t="shared" si="7"/>
        <v>0</v>
      </c>
      <c r="N34" s="37"/>
      <c r="O34" s="199"/>
      <c r="P34" s="178">
        <f t="shared" si="8"/>
        <v>0</v>
      </c>
      <c r="Q34" s="179">
        <f t="shared" si="17"/>
        <v>0</v>
      </c>
      <c r="R34" s="179"/>
      <c r="S34" s="180">
        <f t="shared" si="9"/>
        <v>0</v>
      </c>
      <c r="T34" s="180">
        <f t="shared" si="2"/>
        <v>0</v>
      </c>
      <c r="U34" s="179"/>
      <c r="V34" s="180">
        <f t="shared" si="3"/>
        <v>0</v>
      </c>
      <c r="W34" s="180">
        <f t="shared" si="18"/>
        <v>0</v>
      </c>
      <c r="X34" s="180">
        <f t="shared" si="19"/>
        <v>0</v>
      </c>
      <c r="Y34" s="180">
        <f t="shared" si="6"/>
        <v>0</v>
      </c>
      <c r="Z34" s="181"/>
      <c r="AA34" s="180">
        <f t="shared" si="10"/>
        <v>0</v>
      </c>
      <c r="AB34" s="180">
        <f t="shared" si="20"/>
        <v>0</v>
      </c>
      <c r="AC34" s="179">
        <f>'allg. Daten'!$C$17</f>
        <v>15</v>
      </c>
      <c r="AD34" s="179" t="str">
        <f t="shared" si="11"/>
        <v>0</v>
      </c>
      <c r="AE34" s="181"/>
      <c r="AF34" s="181"/>
      <c r="AG34" s="181"/>
      <c r="AH34" s="181" t="s">
        <v>184</v>
      </c>
      <c r="AI34" s="181"/>
      <c r="AJ34" s="181"/>
      <c r="AK34" s="181"/>
      <c r="AL34" s="181"/>
      <c r="AM34" s="181"/>
      <c r="BB34" s="22"/>
      <c r="BH34" s="23"/>
    </row>
    <row r="35" spans="1:60" ht="15" customHeight="1">
      <c r="A35" s="200">
        <f t="shared" si="12"/>
        <v>26</v>
      </c>
      <c r="B35" s="41"/>
      <c r="C35" s="41"/>
      <c r="D35" s="36"/>
      <c r="E35" s="39"/>
      <c r="F35" s="35" t="str">
        <f t="shared" si="13"/>
        <v/>
      </c>
      <c r="G35" s="163" t="s">
        <v>178</v>
      </c>
      <c r="H35" s="35" t="str">
        <f t="shared" si="14"/>
        <v/>
      </c>
      <c r="I35" s="36"/>
      <c r="J35" s="36" t="str">
        <f t="shared" si="15"/>
        <v/>
      </c>
      <c r="K35" s="36" t="str">
        <f t="shared" si="16"/>
        <v/>
      </c>
      <c r="L35" s="36"/>
      <c r="M35" s="30">
        <f t="shared" si="7"/>
        <v>0</v>
      </c>
      <c r="N35" s="37"/>
      <c r="O35" s="199"/>
      <c r="P35" s="178">
        <f t="shared" si="8"/>
        <v>0</v>
      </c>
      <c r="Q35" s="179">
        <f t="shared" si="17"/>
        <v>0</v>
      </c>
      <c r="R35" s="179"/>
      <c r="S35" s="180">
        <f t="shared" si="9"/>
        <v>0</v>
      </c>
      <c r="T35" s="180">
        <f t="shared" si="2"/>
        <v>0</v>
      </c>
      <c r="U35" s="179"/>
      <c r="V35" s="180">
        <f t="shared" si="3"/>
        <v>0</v>
      </c>
      <c r="W35" s="180">
        <f t="shared" si="18"/>
        <v>0</v>
      </c>
      <c r="X35" s="180">
        <f t="shared" si="19"/>
        <v>0</v>
      </c>
      <c r="Y35" s="180">
        <f t="shared" si="6"/>
        <v>0</v>
      </c>
      <c r="Z35" s="181"/>
      <c r="AA35" s="180">
        <f t="shared" si="10"/>
        <v>0</v>
      </c>
      <c r="AB35" s="180">
        <f t="shared" si="20"/>
        <v>0</v>
      </c>
      <c r="AC35" s="179">
        <f>'allg. Daten'!$C$17</f>
        <v>15</v>
      </c>
      <c r="AD35" s="179" t="str">
        <f t="shared" si="11"/>
        <v>0</v>
      </c>
      <c r="AE35" s="181"/>
      <c r="AF35" s="181"/>
      <c r="AG35" s="181"/>
      <c r="AH35" s="181"/>
      <c r="AI35" s="181"/>
      <c r="AJ35" s="181"/>
      <c r="AK35" s="181"/>
      <c r="AL35" s="181"/>
      <c r="AM35" s="181"/>
      <c r="BB35" s="22"/>
      <c r="BH35" s="23"/>
    </row>
    <row r="36" spans="1:60" ht="15" customHeight="1">
      <c r="A36" s="200">
        <f t="shared" si="12"/>
        <v>27</v>
      </c>
      <c r="B36" s="41"/>
      <c r="C36" s="41"/>
      <c r="D36" s="36"/>
      <c r="E36" s="39"/>
      <c r="F36" s="35" t="str">
        <f t="shared" si="13"/>
        <v/>
      </c>
      <c r="G36" s="163" t="s">
        <v>178</v>
      </c>
      <c r="H36" s="35" t="str">
        <f t="shared" si="14"/>
        <v/>
      </c>
      <c r="I36" s="36"/>
      <c r="J36" s="36" t="str">
        <f t="shared" si="15"/>
        <v/>
      </c>
      <c r="K36" s="36" t="str">
        <f t="shared" si="16"/>
        <v/>
      </c>
      <c r="L36" s="36"/>
      <c r="M36" s="30">
        <f t="shared" si="7"/>
        <v>0</v>
      </c>
      <c r="N36" s="37"/>
      <c r="O36" s="199"/>
      <c r="P36" s="178">
        <f t="shared" si="8"/>
        <v>0</v>
      </c>
      <c r="Q36" s="179">
        <f t="shared" si="17"/>
        <v>0</v>
      </c>
      <c r="R36" s="179"/>
      <c r="S36" s="180">
        <f t="shared" si="9"/>
        <v>0</v>
      </c>
      <c r="T36" s="180">
        <f t="shared" si="2"/>
        <v>0</v>
      </c>
      <c r="U36" s="179"/>
      <c r="V36" s="180">
        <f t="shared" si="3"/>
        <v>0</v>
      </c>
      <c r="W36" s="180">
        <f t="shared" si="18"/>
        <v>0</v>
      </c>
      <c r="X36" s="180">
        <f t="shared" si="19"/>
        <v>0</v>
      </c>
      <c r="Y36" s="180">
        <f t="shared" si="6"/>
        <v>0</v>
      </c>
      <c r="Z36" s="181"/>
      <c r="AA36" s="180">
        <f t="shared" si="10"/>
        <v>0</v>
      </c>
      <c r="AB36" s="180">
        <f t="shared" si="20"/>
        <v>0</v>
      </c>
      <c r="AC36" s="179">
        <f>'allg. Daten'!$C$17</f>
        <v>15</v>
      </c>
      <c r="AD36" s="179" t="str">
        <f t="shared" si="11"/>
        <v>0</v>
      </c>
      <c r="AE36" s="181"/>
      <c r="AF36" s="181"/>
      <c r="AG36" s="181"/>
      <c r="AH36" s="181"/>
      <c r="AI36" s="181"/>
      <c r="AJ36" s="181"/>
      <c r="AK36" s="181"/>
      <c r="AL36" s="181"/>
      <c r="AM36" s="181"/>
      <c r="BB36" s="22"/>
      <c r="BH36" s="23"/>
    </row>
    <row r="37" spans="1:60" ht="15" customHeight="1">
      <c r="A37" s="200">
        <f t="shared" si="12"/>
        <v>28</v>
      </c>
      <c r="B37" s="41"/>
      <c r="C37" s="41"/>
      <c r="D37" s="36"/>
      <c r="E37" s="39"/>
      <c r="F37" s="35" t="str">
        <f t="shared" si="13"/>
        <v/>
      </c>
      <c r="G37" s="163" t="s">
        <v>178</v>
      </c>
      <c r="H37" s="35" t="str">
        <f t="shared" si="14"/>
        <v/>
      </c>
      <c r="I37" s="36"/>
      <c r="J37" s="36" t="str">
        <f t="shared" si="15"/>
        <v/>
      </c>
      <c r="K37" s="36" t="str">
        <f t="shared" si="16"/>
        <v/>
      </c>
      <c r="L37" s="36"/>
      <c r="M37" s="30">
        <f t="shared" si="7"/>
        <v>0</v>
      </c>
      <c r="N37" s="37"/>
      <c r="O37" s="199"/>
      <c r="P37" s="178">
        <f t="shared" si="8"/>
        <v>0</v>
      </c>
      <c r="Q37" s="179">
        <f t="shared" si="17"/>
        <v>0</v>
      </c>
      <c r="R37" s="179"/>
      <c r="S37" s="180">
        <f t="shared" si="9"/>
        <v>0</v>
      </c>
      <c r="T37" s="180">
        <f t="shared" si="2"/>
        <v>0</v>
      </c>
      <c r="U37" s="179"/>
      <c r="V37" s="180">
        <f t="shared" si="3"/>
        <v>0</v>
      </c>
      <c r="W37" s="180">
        <f t="shared" si="18"/>
        <v>0</v>
      </c>
      <c r="X37" s="180">
        <f t="shared" si="19"/>
        <v>0</v>
      </c>
      <c r="Y37" s="180">
        <f t="shared" si="6"/>
        <v>0</v>
      </c>
      <c r="Z37" s="181"/>
      <c r="AA37" s="180">
        <f t="shared" si="10"/>
        <v>0</v>
      </c>
      <c r="AB37" s="180">
        <f t="shared" si="20"/>
        <v>0</v>
      </c>
      <c r="AC37" s="179">
        <f>'allg. Daten'!$C$17</f>
        <v>15</v>
      </c>
      <c r="AD37" s="179" t="str">
        <f t="shared" si="11"/>
        <v>0</v>
      </c>
      <c r="AE37" s="181"/>
      <c r="AF37" s="181"/>
      <c r="AG37" s="181"/>
      <c r="AH37" s="181"/>
      <c r="AI37" s="181"/>
      <c r="AJ37" s="181"/>
      <c r="AK37" s="181"/>
      <c r="AL37" s="181"/>
      <c r="AM37" s="181"/>
      <c r="BB37" s="22"/>
      <c r="BH37" s="23"/>
    </row>
    <row r="38" spans="1:60" ht="15" customHeight="1">
      <c r="A38" s="200">
        <f t="shared" si="12"/>
        <v>29</v>
      </c>
      <c r="B38" s="41"/>
      <c r="C38" s="41"/>
      <c r="D38" s="36"/>
      <c r="E38" s="39"/>
      <c r="F38" s="35" t="str">
        <f t="shared" si="13"/>
        <v/>
      </c>
      <c r="G38" s="163" t="s">
        <v>178</v>
      </c>
      <c r="H38" s="35" t="str">
        <f t="shared" si="14"/>
        <v/>
      </c>
      <c r="I38" s="36"/>
      <c r="J38" s="36" t="str">
        <f t="shared" si="15"/>
        <v/>
      </c>
      <c r="K38" s="36" t="str">
        <f t="shared" si="16"/>
        <v/>
      </c>
      <c r="L38" s="36"/>
      <c r="M38" s="30">
        <f t="shared" si="7"/>
        <v>0</v>
      </c>
      <c r="N38" s="37"/>
      <c r="O38" s="199"/>
      <c r="P38" s="178">
        <f t="shared" si="8"/>
        <v>0</v>
      </c>
      <c r="Q38" s="179">
        <f t="shared" si="17"/>
        <v>0</v>
      </c>
      <c r="R38" s="179"/>
      <c r="S38" s="180">
        <f t="shared" si="9"/>
        <v>0</v>
      </c>
      <c r="T38" s="180">
        <f t="shared" si="2"/>
        <v>0</v>
      </c>
      <c r="U38" s="179"/>
      <c r="V38" s="180">
        <f t="shared" si="3"/>
        <v>0</v>
      </c>
      <c r="W38" s="180">
        <f t="shared" si="18"/>
        <v>0</v>
      </c>
      <c r="X38" s="180">
        <f t="shared" si="19"/>
        <v>0</v>
      </c>
      <c r="Y38" s="180">
        <f t="shared" si="6"/>
        <v>0</v>
      </c>
      <c r="Z38" s="181"/>
      <c r="AA38" s="180">
        <f t="shared" si="10"/>
        <v>0</v>
      </c>
      <c r="AB38" s="180">
        <f t="shared" si="20"/>
        <v>0</v>
      </c>
      <c r="AC38" s="179">
        <f>'allg. Daten'!$C$17</f>
        <v>15</v>
      </c>
      <c r="AD38" s="179" t="str">
        <f t="shared" si="11"/>
        <v>0</v>
      </c>
      <c r="AE38" s="181"/>
      <c r="AF38" s="181"/>
      <c r="AG38" s="181"/>
      <c r="AH38" s="181"/>
      <c r="AI38" s="181"/>
      <c r="AJ38" s="181"/>
      <c r="AK38" s="181"/>
      <c r="AL38" s="181"/>
      <c r="AM38" s="181"/>
      <c r="BB38" s="22"/>
      <c r="BH38" s="23"/>
    </row>
    <row r="39" spans="1:60" ht="15" customHeight="1">
      <c r="A39" s="200">
        <f t="shared" si="12"/>
        <v>30</v>
      </c>
      <c r="B39" s="41"/>
      <c r="C39" s="41"/>
      <c r="D39" s="36"/>
      <c r="E39" s="39"/>
      <c r="F39" s="35" t="str">
        <f t="shared" si="13"/>
        <v/>
      </c>
      <c r="G39" s="163" t="s">
        <v>178</v>
      </c>
      <c r="H39" s="35" t="str">
        <f t="shared" si="14"/>
        <v/>
      </c>
      <c r="I39" s="36"/>
      <c r="J39" s="36" t="str">
        <f t="shared" si="15"/>
        <v/>
      </c>
      <c r="K39" s="36" t="str">
        <f t="shared" si="16"/>
        <v/>
      </c>
      <c r="L39" s="36"/>
      <c r="M39" s="30">
        <f t="shared" si="7"/>
        <v>0</v>
      </c>
      <c r="N39" s="37"/>
      <c r="O39" s="199"/>
      <c r="P39" s="178">
        <f t="shared" si="8"/>
        <v>0</v>
      </c>
      <c r="Q39" s="179">
        <f t="shared" si="17"/>
        <v>0</v>
      </c>
      <c r="R39" s="179"/>
      <c r="S39" s="180">
        <f t="shared" si="9"/>
        <v>0</v>
      </c>
      <c r="T39" s="180">
        <f t="shared" si="2"/>
        <v>0</v>
      </c>
      <c r="U39" s="179"/>
      <c r="V39" s="180">
        <f t="shared" si="3"/>
        <v>0</v>
      </c>
      <c r="W39" s="180">
        <f t="shared" si="18"/>
        <v>0</v>
      </c>
      <c r="X39" s="180">
        <f t="shared" si="19"/>
        <v>0</v>
      </c>
      <c r="Y39" s="180">
        <f t="shared" si="6"/>
        <v>0</v>
      </c>
      <c r="Z39" s="181"/>
      <c r="AA39" s="180">
        <f t="shared" si="10"/>
        <v>0</v>
      </c>
      <c r="AB39" s="180">
        <f t="shared" si="20"/>
        <v>0</v>
      </c>
      <c r="AC39" s="179">
        <f>'allg. Daten'!$C$17</f>
        <v>15</v>
      </c>
      <c r="AD39" s="179" t="str">
        <f t="shared" si="11"/>
        <v>0</v>
      </c>
      <c r="AE39" s="181"/>
      <c r="AF39" s="181"/>
      <c r="AG39" s="181"/>
      <c r="AH39" s="181"/>
      <c r="AI39" s="181"/>
      <c r="AJ39" s="181"/>
      <c r="AK39" s="181"/>
      <c r="AL39" s="181"/>
      <c r="AM39" s="181"/>
      <c r="BB39" s="22"/>
      <c r="BH39" s="23"/>
    </row>
    <row r="40" spans="1:60" ht="15" customHeight="1">
      <c r="A40" s="200">
        <f t="shared" si="12"/>
        <v>31</v>
      </c>
      <c r="B40" s="41"/>
      <c r="C40" s="41"/>
      <c r="D40" s="36"/>
      <c r="E40" s="39"/>
      <c r="F40" s="35" t="str">
        <f t="shared" si="13"/>
        <v/>
      </c>
      <c r="G40" s="163" t="s">
        <v>178</v>
      </c>
      <c r="H40" s="35" t="str">
        <f t="shared" si="14"/>
        <v/>
      </c>
      <c r="I40" s="36"/>
      <c r="J40" s="36" t="str">
        <f t="shared" si="15"/>
        <v/>
      </c>
      <c r="K40" s="36" t="str">
        <f t="shared" si="16"/>
        <v/>
      </c>
      <c r="L40" s="36"/>
      <c r="M40" s="30">
        <f t="shared" si="7"/>
        <v>0</v>
      </c>
      <c r="N40" s="37"/>
      <c r="O40" s="199"/>
      <c r="P40" s="178">
        <f t="shared" si="8"/>
        <v>0</v>
      </c>
      <c r="Q40" s="179">
        <f t="shared" si="17"/>
        <v>0</v>
      </c>
      <c r="R40" s="179"/>
      <c r="S40" s="180">
        <f t="shared" si="9"/>
        <v>0</v>
      </c>
      <c r="T40" s="180">
        <f t="shared" ref="T40:T71" si="21">IF(B40="",0,1)</f>
        <v>0</v>
      </c>
      <c r="U40" s="179"/>
      <c r="V40" s="180">
        <f t="shared" ref="V40:V71" si="22">COUNTIF(I40,"ja")</f>
        <v>0</v>
      </c>
      <c r="W40" s="180">
        <f t="shared" si="18"/>
        <v>0</v>
      </c>
      <c r="X40" s="180">
        <f t="shared" si="19"/>
        <v>0</v>
      </c>
      <c r="Y40" s="180">
        <f t="shared" ref="Y40:Y71" si="23">IF(COUNTIF(L40,"")=1,0,1)</f>
        <v>0</v>
      </c>
      <c r="Z40" s="181"/>
      <c r="AA40" s="180">
        <f t="shared" si="10"/>
        <v>0</v>
      </c>
      <c r="AB40" s="180">
        <f t="shared" si="20"/>
        <v>0</v>
      </c>
      <c r="AC40" s="179">
        <f>'allg. Daten'!$C$17</f>
        <v>15</v>
      </c>
      <c r="AD40" s="179" t="str">
        <f t="shared" si="11"/>
        <v>0</v>
      </c>
      <c r="AE40" s="181"/>
      <c r="AF40" s="181"/>
      <c r="AG40" s="181"/>
      <c r="AH40" s="181"/>
      <c r="AI40" s="181"/>
      <c r="AJ40" s="181"/>
      <c r="AK40" s="181"/>
      <c r="AL40" s="181"/>
      <c r="AM40" s="181"/>
      <c r="BB40" s="22"/>
      <c r="BH40" s="23"/>
    </row>
    <row r="41" spans="1:60" ht="15" customHeight="1">
      <c r="A41" s="200">
        <f t="shared" si="12"/>
        <v>32</v>
      </c>
      <c r="B41" s="41"/>
      <c r="C41" s="41"/>
      <c r="D41" s="36"/>
      <c r="E41" s="39"/>
      <c r="F41" s="35" t="str">
        <f t="shared" si="13"/>
        <v/>
      </c>
      <c r="G41" s="163" t="s">
        <v>178</v>
      </c>
      <c r="H41" s="35" t="str">
        <f t="shared" si="14"/>
        <v/>
      </c>
      <c r="I41" s="36"/>
      <c r="J41" s="36" t="str">
        <f t="shared" si="15"/>
        <v/>
      </c>
      <c r="K41" s="36" t="str">
        <f t="shared" si="16"/>
        <v/>
      </c>
      <c r="L41" s="36"/>
      <c r="M41" s="30">
        <f t="shared" si="7"/>
        <v>0</v>
      </c>
      <c r="N41" s="37"/>
      <c r="O41" s="199"/>
      <c r="P41" s="178">
        <f t="shared" si="8"/>
        <v>0</v>
      </c>
      <c r="Q41" s="179">
        <f t="shared" si="17"/>
        <v>0</v>
      </c>
      <c r="R41" s="179"/>
      <c r="S41" s="180">
        <f t="shared" si="9"/>
        <v>0</v>
      </c>
      <c r="T41" s="180">
        <f t="shared" si="21"/>
        <v>0</v>
      </c>
      <c r="U41" s="179"/>
      <c r="V41" s="180">
        <f t="shared" si="22"/>
        <v>0</v>
      </c>
      <c r="W41" s="180">
        <f t="shared" si="18"/>
        <v>0</v>
      </c>
      <c r="X41" s="180">
        <f t="shared" si="19"/>
        <v>0</v>
      </c>
      <c r="Y41" s="180">
        <f t="shared" si="23"/>
        <v>0</v>
      </c>
      <c r="Z41" s="181"/>
      <c r="AA41" s="180">
        <f t="shared" si="10"/>
        <v>0</v>
      </c>
      <c r="AB41" s="180">
        <f t="shared" si="20"/>
        <v>0</v>
      </c>
      <c r="AC41" s="179">
        <f>'allg. Daten'!$C$17</f>
        <v>15</v>
      </c>
      <c r="AD41" s="179" t="str">
        <f t="shared" si="11"/>
        <v>0</v>
      </c>
      <c r="AE41" s="181"/>
      <c r="AF41" s="181"/>
      <c r="AG41" s="181"/>
      <c r="AH41" s="181"/>
      <c r="AI41" s="181"/>
      <c r="AJ41" s="181"/>
      <c r="AK41" s="181"/>
      <c r="AL41" s="181"/>
      <c r="AM41" s="181"/>
      <c r="BB41" s="22"/>
      <c r="BH41" s="23"/>
    </row>
    <row r="42" spans="1:60" ht="15" customHeight="1">
      <c r="A42" s="200">
        <f t="shared" si="12"/>
        <v>33</v>
      </c>
      <c r="B42" s="41"/>
      <c r="C42" s="41"/>
      <c r="D42" s="36"/>
      <c r="E42" s="39"/>
      <c r="F42" s="35" t="str">
        <f t="shared" si="13"/>
        <v/>
      </c>
      <c r="G42" s="163" t="s">
        <v>178</v>
      </c>
      <c r="H42" s="35" t="str">
        <f t="shared" si="14"/>
        <v/>
      </c>
      <c r="I42" s="36"/>
      <c r="J42" s="36" t="str">
        <f t="shared" si="15"/>
        <v/>
      </c>
      <c r="K42" s="36" t="str">
        <f t="shared" si="16"/>
        <v/>
      </c>
      <c r="L42" s="36"/>
      <c r="M42" s="30">
        <f t="shared" si="7"/>
        <v>0</v>
      </c>
      <c r="N42" s="37"/>
      <c r="O42" s="199"/>
      <c r="P42" s="178">
        <f t="shared" si="8"/>
        <v>0</v>
      </c>
      <c r="Q42" s="179">
        <f t="shared" si="17"/>
        <v>0</v>
      </c>
      <c r="R42" s="179"/>
      <c r="S42" s="180">
        <f t="shared" si="9"/>
        <v>0</v>
      </c>
      <c r="T42" s="180">
        <f t="shared" si="21"/>
        <v>0</v>
      </c>
      <c r="U42" s="179"/>
      <c r="V42" s="180">
        <f t="shared" si="22"/>
        <v>0</v>
      </c>
      <c r="W42" s="180">
        <f t="shared" si="18"/>
        <v>0</v>
      </c>
      <c r="X42" s="180">
        <f t="shared" si="19"/>
        <v>0</v>
      </c>
      <c r="Y42" s="180">
        <f t="shared" si="23"/>
        <v>0</v>
      </c>
      <c r="Z42" s="181"/>
      <c r="AA42" s="180">
        <f t="shared" si="10"/>
        <v>0</v>
      </c>
      <c r="AB42" s="180">
        <f t="shared" si="20"/>
        <v>0</v>
      </c>
      <c r="AC42" s="179">
        <f>'allg. Daten'!$C$17</f>
        <v>15</v>
      </c>
      <c r="AD42" s="179" t="str">
        <f t="shared" si="11"/>
        <v>0</v>
      </c>
      <c r="AE42" s="181"/>
      <c r="AF42" s="181"/>
      <c r="AG42" s="181"/>
      <c r="AH42" s="181"/>
      <c r="AI42" s="181"/>
      <c r="AJ42" s="181"/>
      <c r="AK42" s="181"/>
      <c r="AL42" s="181"/>
      <c r="AM42" s="181"/>
      <c r="BB42" s="22"/>
      <c r="BH42" s="23"/>
    </row>
    <row r="43" spans="1:60" ht="15" customHeight="1">
      <c r="A43" s="200">
        <f t="shared" si="12"/>
        <v>34</v>
      </c>
      <c r="B43" s="41"/>
      <c r="C43" s="41"/>
      <c r="D43" s="36"/>
      <c r="E43" s="39"/>
      <c r="F43" s="35" t="str">
        <f t="shared" si="13"/>
        <v/>
      </c>
      <c r="G43" s="163" t="s">
        <v>178</v>
      </c>
      <c r="H43" s="35" t="str">
        <f t="shared" si="14"/>
        <v/>
      </c>
      <c r="I43" s="36"/>
      <c r="J43" s="36" t="str">
        <f t="shared" si="15"/>
        <v/>
      </c>
      <c r="K43" s="36" t="str">
        <f t="shared" si="16"/>
        <v/>
      </c>
      <c r="L43" s="36"/>
      <c r="M43" s="30">
        <f t="shared" si="7"/>
        <v>0</v>
      </c>
      <c r="N43" s="37"/>
      <c r="O43" s="199"/>
      <c r="P43" s="178">
        <f t="shared" si="8"/>
        <v>0</v>
      </c>
      <c r="Q43" s="179">
        <f t="shared" si="17"/>
        <v>0</v>
      </c>
      <c r="R43" s="179"/>
      <c r="S43" s="180">
        <f t="shared" si="9"/>
        <v>0</v>
      </c>
      <c r="T43" s="180">
        <f t="shared" si="21"/>
        <v>0</v>
      </c>
      <c r="U43" s="179"/>
      <c r="V43" s="180">
        <f t="shared" si="22"/>
        <v>0</v>
      </c>
      <c r="W43" s="180">
        <f t="shared" si="18"/>
        <v>0</v>
      </c>
      <c r="X43" s="180">
        <f t="shared" si="19"/>
        <v>0</v>
      </c>
      <c r="Y43" s="180">
        <f t="shared" si="23"/>
        <v>0</v>
      </c>
      <c r="Z43" s="181"/>
      <c r="AA43" s="180">
        <f t="shared" si="10"/>
        <v>0</v>
      </c>
      <c r="AB43" s="180">
        <f t="shared" si="20"/>
        <v>0</v>
      </c>
      <c r="AC43" s="179">
        <f>'allg. Daten'!$C$17</f>
        <v>15</v>
      </c>
      <c r="AD43" s="179" t="str">
        <f t="shared" si="11"/>
        <v>0</v>
      </c>
      <c r="AE43" s="181"/>
      <c r="AF43" s="181"/>
      <c r="AG43" s="181"/>
      <c r="AH43" s="181"/>
      <c r="AI43" s="181"/>
      <c r="AJ43" s="181"/>
      <c r="AK43" s="181"/>
      <c r="AL43" s="181"/>
      <c r="AM43" s="181"/>
      <c r="BB43" s="22"/>
      <c r="BH43" s="23"/>
    </row>
    <row r="44" spans="1:60" ht="15" customHeight="1">
      <c r="A44" s="200">
        <f t="shared" si="12"/>
        <v>35</v>
      </c>
      <c r="B44" s="41"/>
      <c r="C44" s="41"/>
      <c r="D44" s="36"/>
      <c r="E44" s="39"/>
      <c r="F44" s="35" t="str">
        <f t="shared" si="13"/>
        <v/>
      </c>
      <c r="G44" s="163" t="s">
        <v>178</v>
      </c>
      <c r="H44" s="35" t="str">
        <f t="shared" si="14"/>
        <v/>
      </c>
      <c r="I44" s="36"/>
      <c r="J44" s="36" t="str">
        <f t="shared" si="15"/>
        <v/>
      </c>
      <c r="K44" s="36" t="str">
        <f t="shared" si="16"/>
        <v/>
      </c>
      <c r="L44" s="36"/>
      <c r="M44" s="30">
        <f t="shared" si="7"/>
        <v>0</v>
      </c>
      <c r="N44" s="37"/>
      <c r="O44" s="199"/>
      <c r="P44" s="178">
        <f t="shared" si="8"/>
        <v>0</v>
      </c>
      <c r="Q44" s="179">
        <f t="shared" si="17"/>
        <v>0</v>
      </c>
      <c r="R44" s="179"/>
      <c r="S44" s="180">
        <f t="shared" si="9"/>
        <v>0</v>
      </c>
      <c r="T44" s="180">
        <f t="shared" si="21"/>
        <v>0</v>
      </c>
      <c r="U44" s="179"/>
      <c r="V44" s="180">
        <f t="shared" si="22"/>
        <v>0</v>
      </c>
      <c r="W44" s="180">
        <f t="shared" si="18"/>
        <v>0</v>
      </c>
      <c r="X44" s="180">
        <f t="shared" si="19"/>
        <v>0</v>
      </c>
      <c r="Y44" s="180">
        <f t="shared" si="23"/>
        <v>0</v>
      </c>
      <c r="Z44" s="181"/>
      <c r="AA44" s="180">
        <f t="shared" si="10"/>
        <v>0</v>
      </c>
      <c r="AB44" s="180">
        <f t="shared" si="20"/>
        <v>0</v>
      </c>
      <c r="AC44" s="179">
        <f>'allg. Daten'!$C$17</f>
        <v>15</v>
      </c>
      <c r="AD44" s="179" t="str">
        <f t="shared" si="11"/>
        <v>0</v>
      </c>
      <c r="AE44" s="181"/>
      <c r="AF44" s="181"/>
      <c r="AG44" s="181"/>
      <c r="AH44" s="181"/>
      <c r="AI44" s="181"/>
      <c r="AJ44" s="181"/>
      <c r="AK44" s="181"/>
      <c r="AL44" s="181"/>
      <c r="AM44" s="181"/>
      <c r="BB44" s="22"/>
      <c r="BH44" s="23"/>
    </row>
    <row r="45" spans="1:60" ht="15" customHeight="1">
      <c r="A45" s="200">
        <f t="shared" si="12"/>
        <v>36</v>
      </c>
      <c r="B45" s="41"/>
      <c r="C45" s="41"/>
      <c r="D45" s="36"/>
      <c r="E45" s="39"/>
      <c r="F45" s="35" t="str">
        <f t="shared" si="13"/>
        <v/>
      </c>
      <c r="G45" s="163" t="s">
        <v>178</v>
      </c>
      <c r="H45" s="35" t="str">
        <f t="shared" si="14"/>
        <v/>
      </c>
      <c r="I45" s="36"/>
      <c r="J45" s="36" t="str">
        <f t="shared" si="15"/>
        <v/>
      </c>
      <c r="K45" s="36" t="str">
        <f t="shared" si="16"/>
        <v/>
      </c>
      <c r="L45" s="36"/>
      <c r="M45" s="30">
        <f t="shared" si="7"/>
        <v>0</v>
      </c>
      <c r="N45" s="37"/>
      <c r="O45" s="199"/>
      <c r="P45" s="178">
        <f t="shared" si="8"/>
        <v>0</v>
      </c>
      <c r="Q45" s="179">
        <f t="shared" si="17"/>
        <v>0</v>
      </c>
      <c r="R45" s="179"/>
      <c r="S45" s="180">
        <f t="shared" si="9"/>
        <v>0</v>
      </c>
      <c r="T45" s="180">
        <f t="shared" si="21"/>
        <v>0</v>
      </c>
      <c r="U45" s="179"/>
      <c r="V45" s="180">
        <f t="shared" si="22"/>
        <v>0</v>
      </c>
      <c r="W45" s="180">
        <f t="shared" si="18"/>
        <v>0</v>
      </c>
      <c r="X45" s="180">
        <f t="shared" si="19"/>
        <v>0</v>
      </c>
      <c r="Y45" s="180">
        <f t="shared" si="23"/>
        <v>0</v>
      </c>
      <c r="Z45" s="181"/>
      <c r="AA45" s="180">
        <f t="shared" si="10"/>
        <v>0</v>
      </c>
      <c r="AB45" s="180">
        <f t="shared" si="20"/>
        <v>0</v>
      </c>
      <c r="AC45" s="179">
        <f>'allg. Daten'!$C$17</f>
        <v>15</v>
      </c>
      <c r="AD45" s="179" t="str">
        <f t="shared" si="11"/>
        <v>0</v>
      </c>
      <c r="AE45" s="181"/>
      <c r="AF45" s="181"/>
      <c r="AG45" s="181"/>
      <c r="AH45" s="181"/>
      <c r="AI45" s="181"/>
      <c r="AJ45" s="181"/>
      <c r="AK45" s="181"/>
      <c r="AL45" s="181"/>
      <c r="AM45" s="181"/>
      <c r="BB45" s="22"/>
      <c r="BH45" s="23"/>
    </row>
    <row r="46" spans="1:60" ht="15" customHeight="1">
      <c r="A46" s="200">
        <f t="shared" si="12"/>
        <v>37</v>
      </c>
      <c r="B46" s="41"/>
      <c r="C46" s="41"/>
      <c r="D46" s="36"/>
      <c r="E46" s="39"/>
      <c r="F46" s="35" t="str">
        <f t="shared" si="13"/>
        <v/>
      </c>
      <c r="G46" s="163" t="s">
        <v>178</v>
      </c>
      <c r="H46" s="35" t="str">
        <f t="shared" si="14"/>
        <v/>
      </c>
      <c r="I46" s="36"/>
      <c r="J46" s="36" t="str">
        <f t="shared" si="15"/>
        <v/>
      </c>
      <c r="K46" s="36" t="str">
        <f t="shared" si="16"/>
        <v/>
      </c>
      <c r="L46" s="36"/>
      <c r="M46" s="30">
        <f t="shared" si="7"/>
        <v>0</v>
      </c>
      <c r="N46" s="37"/>
      <c r="O46" s="199"/>
      <c r="P46" s="178">
        <f t="shared" si="8"/>
        <v>0</v>
      </c>
      <c r="Q46" s="179">
        <f t="shared" si="17"/>
        <v>0</v>
      </c>
      <c r="R46" s="179"/>
      <c r="S46" s="180">
        <f t="shared" si="9"/>
        <v>0</v>
      </c>
      <c r="T46" s="180">
        <f t="shared" si="21"/>
        <v>0</v>
      </c>
      <c r="U46" s="179"/>
      <c r="V46" s="180">
        <f t="shared" si="22"/>
        <v>0</v>
      </c>
      <c r="W46" s="180">
        <f t="shared" si="18"/>
        <v>0</v>
      </c>
      <c r="X46" s="180">
        <f t="shared" si="19"/>
        <v>0</v>
      </c>
      <c r="Y46" s="180">
        <f t="shared" si="23"/>
        <v>0</v>
      </c>
      <c r="Z46" s="181"/>
      <c r="AA46" s="180">
        <f t="shared" si="10"/>
        <v>0</v>
      </c>
      <c r="AB46" s="180">
        <f t="shared" si="20"/>
        <v>0</v>
      </c>
      <c r="AC46" s="179">
        <f>'allg. Daten'!$C$17</f>
        <v>15</v>
      </c>
      <c r="AD46" s="179" t="str">
        <f t="shared" si="11"/>
        <v>0</v>
      </c>
      <c r="AE46" s="181"/>
      <c r="AF46" s="181"/>
      <c r="AG46" s="181"/>
      <c r="AH46" s="181"/>
      <c r="AI46" s="181"/>
      <c r="AJ46" s="181"/>
      <c r="AK46" s="181"/>
      <c r="AL46" s="181"/>
      <c r="AM46" s="181"/>
      <c r="BB46" s="22"/>
      <c r="BH46" s="23"/>
    </row>
    <row r="47" spans="1:60" ht="15" customHeight="1">
      <c r="A47" s="200">
        <f t="shared" si="12"/>
        <v>38</v>
      </c>
      <c r="B47" s="41"/>
      <c r="C47" s="41"/>
      <c r="D47" s="36"/>
      <c r="E47" s="39"/>
      <c r="F47" s="35" t="str">
        <f t="shared" si="13"/>
        <v/>
      </c>
      <c r="G47" s="163" t="s">
        <v>178</v>
      </c>
      <c r="H47" s="35" t="str">
        <f t="shared" si="14"/>
        <v/>
      </c>
      <c r="I47" s="36"/>
      <c r="J47" s="36" t="str">
        <f t="shared" si="15"/>
        <v/>
      </c>
      <c r="K47" s="36" t="str">
        <f t="shared" si="16"/>
        <v/>
      </c>
      <c r="L47" s="36"/>
      <c r="M47" s="30">
        <f t="shared" si="7"/>
        <v>0</v>
      </c>
      <c r="N47" s="37"/>
      <c r="O47" s="199"/>
      <c r="P47" s="178">
        <f t="shared" si="8"/>
        <v>0</v>
      </c>
      <c r="Q47" s="179">
        <f t="shared" si="17"/>
        <v>0</v>
      </c>
      <c r="R47" s="179"/>
      <c r="S47" s="180">
        <f t="shared" si="9"/>
        <v>0</v>
      </c>
      <c r="T47" s="180">
        <f t="shared" si="21"/>
        <v>0</v>
      </c>
      <c r="U47" s="179"/>
      <c r="V47" s="180">
        <f t="shared" si="22"/>
        <v>0</v>
      </c>
      <c r="W47" s="180">
        <f t="shared" si="18"/>
        <v>0</v>
      </c>
      <c r="X47" s="180">
        <f t="shared" si="19"/>
        <v>0</v>
      </c>
      <c r="Y47" s="180">
        <f t="shared" si="23"/>
        <v>0</v>
      </c>
      <c r="Z47" s="181"/>
      <c r="AA47" s="180">
        <f t="shared" si="10"/>
        <v>0</v>
      </c>
      <c r="AB47" s="180">
        <f t="shared" si="20"/>
        <v>0</v>
      </c>
      <c r="AC47" s="179">
        <f>'allg. Daten'!$C$17</f>
        <v>15</v>
      </c>
      <c r="AD47" s="179" t="str">
        <f t="shared" si="11"/>
        <v>0</v>
      </c>
      <c r="AE47" s="181"/>
      <c r="AF47" s="181"/>
      <c r="AG47" s="181"/>
      <c r="AH47" s="181"/>
      <c r="AI47" s="181"/>
      <c r="AJ47" s="181"/>
      <c r="AK47" s="181"/>
      <c r="AL47" s="181"/>
      <c r="AM47" s="181"/>
      <c r="BB47" s="22"/>
      <c r="BH47" s="23"/>
    </row>
    <row r="48" spans="1:60" ht="15" customHeight="1">
      <c r="A48" s="200">
        <f t="shared" si="12"/>
        <v>39</v>
      </c>
      <c r="B48" s="41"/>
      <c r="C48" s="41"/>
      <c r="D48" s="36"/>
      <c r="E48" s="39"/>
      <c r="F48" s="35" t="str">
        <f t="shared" si="13"/>
        <v/>
      </c>
      <c r="G48" s="163" t="s">
        <v>178</v>
      </c>
      <c r="H48" s="35" t="str">
        <f t="shared" si="14"/>
        <v/>
      </c>
      <c r="I48" s="36"/>
      <c r="J48" s="36" t="str">
        <f t="shared" si="15"/>
        <v/>
      </c>
      <c r="K48" s="36" t="str">
        <f t="shared" si="16"/>
        <v/>
      </c>
      <c r="L48" s="36"/>
      <c r="M48" s="30">
        <f t="shared" si="7"/>
        <v>0</v>
      </c>
      <c r="N48" s="37"/>
      <c r="O48" s="199"/>
      <c r="P48" s="178">
        <f t="shared" si="8"/>
        <v>0</v>
      </c>
      <c r="Q48" s="179">
        <f t="shared" si="17"/>
        <v>0</v>
      </c>
      <c r="R48" s="179"/>
      <c r="S48" s="180">
        <f t="shared" si="9"/>
        <v>0</v>
      </c>
      <c r="T48" s="180">
        <f t="shared" si="21"/>
        <v>0</v>
      </c>
      <c r="U48" s="179"/>
      <c r="V48" s="180">
        <f t="shared" si="22"/>
        <v>0</v>
      </c>
      <c r="W48" s="180">
        <f t="shared" si="18"/>
        <v>0</v>
      </c>
      <c r="X48" s="180">
        <f t="shared" si="19"/>
        <v>0</v>
      </c>
      <c r="Y48" s="180">
        <f t="shared" si="23"/>
        <v>0</v>
      </c>
      <c r="Z48" s="181"/>
      <c r="AA48" s="180">
        <f t="shared" si="10"/>
        <v>0</v>
      </c>
      <c r="AB48" s="180">
        <f t="shared" si="20"/>
        <v>0</v>
      </c>
      <c r="AC48" s="179">
        <f>'allg. Daten'!$C$17</f>
        <v>15</v>
      </c>
      <c r="AD48" s="179" t="str">
        <f t="shared" si="11"/>
        <v>0</v>
      </c>
      <c r="AE48" s="181"/>
      <c r="AF48" s="181"/>
      <c r="AG48" s="181"/>
      <c r="AH48" s="181"/>
      <c r="AI48" s="181"/>
      <c r="AJ48" s="181"/>
      <c r="AK48" s="181"/>
      <c r="AL48" s="181"/>
      <c r="AM48" s="181"/>
      <c r="BB48" s="22"/>
      <c r="BH48" s="23"/>
    </row>
    <row r="49" spans="1:60" ht="15" customHeight="1">
      <c r="A49" s="200">
        <f t="shared" si="12"/>
        <v>40</v>
      </c>
      <c r="B49" s="41"/>
      <c r="C49" s="41"/>
      <c r="D49" s="36"/>
      <c r="E49" s="39"/>
      <c r="F49" s="35" t="str">
        <f t="shared" si="13"/>
        <v/>
      </c>
      <c r="G49" s="163" t="s">
        <v>178</v>
      </c>
      <c r="H49" s="35" t="str">
        <f t="shared" si="14"/>
        <v/>
      </c>
      <c r="I49" s="36"/>
      <c r="J49" s="36" t="str">
        <f t="shared" si="15"/>
        <v/>
      </c>
      <c r="K49" s="36" t="str">
        <f t="shared" si="16"/>
        <v/>
      </c>
      <c r="L49" s="36"/>
      <c r="M49" s="30">
        <f t="shared" si="7"/>
        <v>0</v>
      </c>
      <c r="N49" s="37"/>
      <c r="O49" s="199"/>
      <c r="P49" s="178">
        <f t="shared" si="8"/>
        <v>0</v>
      </c>
      <c r="Q49" s="179">
        <f t="shared" si="17"/>
        <v>0</v>
      </c>
      <c r="R49" s="179"/>
      <c r="S49" s="180">
        <f t="shared" si="9"/>
        <v>0</v>
      </c>
      <c r="T49" s="180">
        <f t="shared" si="21"/>
        <v>0</v>
      </c>
      <c r="U49" s="179"/>
      <c r="V49" s="180">
        <f t="shared" si="22"/>
        <v>0</v>
      </c>
      <c r="W49" s="180">
        <f t="shared" si="18"/>
        <v>0</v>
      </c>
      <c r="X49" s="180">
        <f t="shared" si="19"/>
        <v>0</v>
      </c>
      <c r="Y49" s="180">
        <f t="shared" si="23"/>
        <v>0</v>
      </c>
      <c r="Z49" s="181"/>
      <c r="AA49" s="180">
        <f t="shared" si="10"/>
        <v>0</v>
      </c>
      <c r="AB49" s="180">
        <f t="shared" si="20"/>
        <v>0</v>
      </c>
      <c r="AC49" s="179">
        <f>'allg. Daten'!$C$17</f>
        <v>15</v>
      </c>
      <c r="AD49" s="179" t="str">
        <f t="shared" si="11"/>
        <v>0</v>
      </c>
      <c r="AE49" s="181"/>
      <c r="AF49" s="181"/>
      <c r="AG49" s="181"/>
      <c r="AH49" s="181"/>
      <c r="AI49" s="181"/>
      <c r="AJ49" s="181"/>
      <c r="AK49" s="181"/>
      <c r="AL49" s="181"/>
      <c r="AM49" s="181"/>
      <c r="BB49" s="22"/>
      <c r="BH49" s="23"/>
    </row>
    <row r="50" spans="1:60" ht="15" customHeight="1">
      <c r="A50" s="200">
        <f t="shared" si="12"/>
        <v>41</v>
      </c>
      <c r="B50" s="41"/>
      <c r="C50" s="41"/>
      <c r="D50" s="36"/>
      <c r="E50" s="39"/>
      <c r="F50" s="35" t="str">
        <f t="shared" si="13"/>
        <v/>
      </c>
      <c r="G50" s="163" t="s">
        <v>178</v>
      </c>
      <c r="H50" s="35" t="str">
        <f t="shared" si="14"/>
        <v/>
      </c>
      <c r="I50" s="36"/>
      <c r="J50" s="36" t="str">
        <f t="shared" si="15"/>
        <v/>
      </c>
      <c r="K50" s="36" t="str">
        <f t="shared" si="16"/>
        <v/>
      </c>
      <c r="L50" s="36"/>
      <c r="M50" s="30">
        <f t="shared" si="7"/>
        <v>0</v>
      </c>
      <c r="N50" s="37"/>
      <c r="O50" s="199"/>
      <c r="P50" s="178">
        <f t="shared" si="8"/>
        <v>0</v>
      </c>
      <c r="Q50" s="179">
        <f t="shared" si="17"/>
        <v>0</v>
      </c>
      <c r="R50" s="179"/>
      <c r="S50" s="180">
        <f t="shared" si="9"/>
        <v>0</v>
      </c>
      <c r="T50" s="180">
        <f t="shared" si="21"/>
        <v>0</v>
      </c>
      <c r="U50" s="179"/>
      <c r="V50" s="180">
        <f t="shared" si="22"/>
        <v>0</v>
      </c>
      <c r="W50" s="180">
        <f t="shared" si="18"/>
        <v>0</v>
      </c>
      <c r="X50" s="180">
        <f t="shared" si="19"/>
        <v>0</v>
      </c>
      <c r="Y50" s="180">
        <f t="shared" si="23"/>
        <v>0</v>
      </c>
      <c r="Z50" s="181"/>
      <c r="AA50" s="180">
        <f t="shared" si="10"/>
        <v>0</v>
      </c>
      <c r="AB50" s="180">
        <f t="shared" si="20"/>
        <v>0</v>
      </c>
      <c r="AC50" s="179">
        <f>'allg. Daten'!$C$17</f>
        <v>15</v>
      </c>
      <c r="AD50" s="179" t="str">
        <f t="shared" si="11"/>
        <v>0</v>
      </c>
      <c r="AE50" s="181"/>
      <c r="AF50" s="181"/>
      <c r="AG50" s="181"/>
      <c r="AH50" s="181"/>
      <c r="AI50" s="181"/>
      <c r="AJ50" s="181"/>
      <c r="AK50" s="181"/>
      <c r="AL50" s="181"/>
      <c r="AM50" s="181"/>
      <c r="BB50" s="22"/>
      <c r="BH50" s="23"/>
    </row>
    <row r="51" spans="1:60" ht="15" customHeight="1">
      <c r="A51" s="200">
        <f t="shared" si="12"/>
        <v>42</v>
      </c>
      <c r="B51" s="41"/>
      <c r="C51" s="41"/>
      <c r="D51" s="36"/>
      <c r="E51" s="39"/>
      <c r="F51" s="35" t="str">
        <f t="shared" si="13"/>
        <v/>
      </c>
      <c r="G51" s="163" t="s">
        <v>178</v>
      </c>
      <c r="H51" s="35" t="str">
        <f t="shared" si="14"/>
        <v/>
      </c>
      <c r="I51" s="36"/>
      <c r="J51" s="36" t="str">
        <f t="shared" si="15"/>
        <v/>
      </c>
      <c r="K51" s="36" t="str">
        <f t="shared" si="16"/>
        <v/>
      </c>
      <c r="L51" s="36"/>
      <c r="M51" s="30">
        <f t="shared" si="7"/>
        <v>0</v>
      </c>
      <c r="N51" s="37"/>
      <c r="O51" s="199"/>
      <c r="P51" s="178">
        <f t="shared" si="8"/>
        <v>0</v>
      </c>
      <c r="Q51" s="179">
        <f t="shared" si="17"/>
        <v>0</v>
      </c>
      <c r="R51" s="179"/>
      <c r="S51" s="180">
        <f t="shared" si="9"/>
        <v>0</v>
      </c>
      <c r="T51" s="180">
        <f t="shared" si="21"/>
        <v>0</v>
      </c>
      <c r="U51" s="179"/>
      <c r="V51" s="180">
        <f t="shared" si="22"/>
        <v>0</v>
      </c>
      <c r="W51" s="180">
        <f t="shared" si="18"/>
        <v>0</v>
      </c>
      <c r="X51" s="180">
        <f t="shared" si="19"/>
        <v>0</v>
      </c>
      <c r="Y51" s="180">
        <f t="shared" si="23"/>
        <v>0</v>
      </c>
      <c r="Z51" s="181"/>
      <c r="AA51" s="180">
        <f t="shared" si="10"/>
        <v>0</v>
      </c>
      <c r="AB51" s="180">
        <f t="shared" si="20"/>
        <v>0</v>
      </c>
      <c r="AC51" s="179">
        <f>'allg. Daten'!$C$17</f>
        <v>15</v>
      </c>
      <c r="AD51" s="179" t="str">
        <f t="shared" si="11"/>
        <v>0</v>
      </c>
      <c r="AE51" s="181"/>
      <c r="AF51" s="181"/>
      <c r="AG51" s="181"/>
      <c r="AH51" s="181"/>
      <c r="AI51" s="181"/>
      <c r="AJ51" s="181"/>
      <c r="AK51" s="181"/>
      <c r="AL51" s="181"/>
      <c r="AM51" s="181"/>
      <c r="BB51" s="22"/>
      <c r="BH51" s="23"/>
    </row>
    <row r="52" spans="1:60" ht="15" customHeight="1">
      <c r="A52" s="200">
        <f t="shared" si="12"/>
        <v>43</v>
      </c>
      <c r="B52" s="41"/>
      <c r="C52" s="41"/>
      <c r="D52" s="36"/>
      <c r="E52" s="39"/>
      <c r="F52" s="35" t="str">
        <f t="shared" si="13"/>
        <v/>
      </c>
      <c r="G52" s="163" t="s">
        <v>178</v>
      </c>
      <c r="H52" s="35" t="str">
        <f t="shared" si="14"/>
        <v/>
      </c>
      <c r="I52" s="36"/>
      <c r="J52" s="36" t="str">
        <f t="shared" si="15"/>
        <v/>
      </c>
      <c r="K52" s="36" t="str">
        <f t="shared" si="16"/>
        <v/>
      </c>
      <c r="L52" s="36"/>
      <c r="M52" s="30">
        <f t="shared" si="7"/>
        <v>0</v>
      </c>
      <c r="N52" s="37"/>
      <c r="O52" s="199"/>
      <c r="P52" s="178">
        <f t="shared" si="8"/>
        <v>0</v>
      </c>
      <c r="Q52" s="179">
        <f t="shared" si="17"/>
        <v>0</v>
      </c>
      <c r="R52" s="179"/>
      <c r="S52" s="180">
        <f t="shared" si="9"/>
        <v>0</v>
      </c>
      <c r="T52" s="180">
        <f t="shared" si="21"/>
        <v>0</v>
      </c>
      <c r="U52" s="179"/>
      <c r="V52" s="180">
        <f t="shared" si="22"/>
        <v>0</v>
      </c>
      <c r="W52" s="180">
        <f t="shared" si="18"/>
        <v>0</v>
      </c>
      <c r="X52" s="180">
        <f t="shared" si="19"/>
        <v>0</v>
      </c>
      <c r="Y52" s="180">
        <f t="shared" si="23"/>
        <v>0</v>
      </c>
      <c r="Z52" s="181"/>
      <c r="AA52" s="180">
        <f t="shared" si="10"/>
        <v>0</v>
      </c>
      <c r="AB52" s="180">
        <f t="shared" si="20"/>
        <v>0</v>
      </c>
      <c r="AC52" s="179">
        <f>'allg. Daten'!$C$17</f>
        <v>15</v>
      </c>
      <c r="AD52" s="179" t="str">
        <f t="shared" si="11"/>
        <v>0</v>
      </c>
      <c r="AE52" s="181"/>
      <c r="AF52" s="181"/>
      <c r="AG52" s="181"/>
      <c r="AH52" s="181"/>
      <c r="AI52" s="181"/>
      <c r="AJ52" s="181"/>
      <c r="AK52" s="181"/>
      <c r="AL52" s="181"/>
      <c r="AM52" s="181"/>
      <c r="BB52" s="22"/>
      <c r="BH52" s="23"/>
    </row>
    <row r="53" spans="1:60" ht="15" customHeight="1">
      <c r="A53" s="200">
        <f t="shared" si="12"/>
        <v>44</v>
      </c>
      <c r="B53" s="41"/>
      <c r="C53" s="41"/>
      <c r="D53" s="36"/>
      <c r="E53" s="39"/>
      <c r="F53" s="35" t="str">
        <f t="shared" si="13"/>
        <v/>
      </c>
      <c r="G53" s="163" t="s">
        <v>178</v>
      </c>
      <c r="H53" s="35" t="str">
        <f t="shared" si="14"/>
        <v/>
      </c>
      <c r="I53" s="36"/>
      <c r="J53" s="36" t="str">
        <f t="shared" si="15"/>
        <v/>
      </c>
      <c r="K53" s="36" t="str">
        <f t="shared" si="16"/>
        <v/>
      </c>
      <c r="L53" s="36"/>
      <c r="M53" s="30">
        <f t="shared" si="7"/>
        <v>0</v>
      </c>
      <c r="N53" s="37"/>
      <c r="O53" s="199"/>
      <c r="P53" s="178">
        <f t="shared" si="8"/>
        <v>0</v>
      </c>
      <c r="Q53" s="179">
        <f t="shared" si="17"/>
        <v>0</v>
      </c>
      <c r="R53" s="179"/>
      <c r="S53" s="180">
        <f t="shared" si="9"/>
        <v>0</v>
      </c>
      <c r="T53" s="180">
        <f t="shared" si="21"/>
        <v>0</v>
      </c>
      <c r="U53" s="179"/>
      <c r="V53" s="180">
        <f t="shared" si="22"/>
        <v>0</v>
      </c>
      <c r="W53" s="180">
        <f t="shared" si="18"/>
        <v>0</v>
      </c>
      <c r="X53" s="180">
        <f t="shared" si="19"/>
        <v>0</v>
      </c>
      <c r="Y53" s="180">
        <f t="shared" si="23"/>
        <v>0</v>
      </c>
      <c r="Z53" s="181"/>
      <c r="AA53" s="180">
        <f t="shared" si="10"/>
        <v>0</v>
      </c>
      <c r="AB53" s="180">
        <f t="shared" si="20"/>
        <v>0</v>
      </c>
      <c r="AC53" s="179">
        <f>'allg. Daten'!$C$17</f>
        <v>15</v>
      </c>
      <c r="AD53" s="179" t="str">
        <f t="shared" si="11"/>
        <v>0</v>
      </c>
      <c r="AE53" s="181"/>
      <c r="AF53" s="181"/>
      <c r="AG53" s="181"/>
      <c r="AH53" s="181"/>
      <c r="AI53" s="181"/>
      <c r="AJ53" s="181"/>
      <c r="AK53" s="181"/>
      <c r="AL53" s="181"/>
      <c r="AM53" s="181"/>
      <c r="BB53" s="22"/>
      <c r="BH53" s="23"/>
    </row>
    <row r="54" spans="1:60" ht="15" customHeight="1">
      <c r="A54" s="200">
        <f t="shared" si="12"/>
        <v>45</v>
      </c>
      <c r="B54" s="41"/>
      <c r="C54" s="42"/>
      <c r="D54" s="36"/>
      <c r="E54" s="39"/>
      <c r="F54" s="35" t="str">
        <f t="shared" si="13"/>
        <v/>
      </c>
      <c r="G54" s="163" t="s">
        <v>178</v>
      </c>
      <c r="H54" s="35" t="str">
        <f t="shared" si="14"/>
        <v/>
      </c>
      <c r="I54" s="36"/>
      <c r="J54" s="36" t="str">
        <f t="shared" si="15"/>
        <v/>
      </c>
      <c r="K54" s="36" t="str">
        <f t="shared" si="16"/>
        <v/>
      </c>
      <c r="L54" s="36"/>
      <c r="M54" s="30">
        <f t="shared" si="7"/>
        <v>0</v>
      </c>
      <c r="N54" s="37"/>
      <c r="O54" s="199"/>
      <c r="P54" s="178">
        <f t="shared" si="8"/>
        <v>0</v>
      </c>
      <c r="Q54" s="179">
        <f t="shared" si="17"/>
        <v>0</v>
      </c>
      <c r="R54" s="179"/>
      <c r="S54" s="180">
        <f t="shared" si="9"/>
        <v>0</v>
      </c>
      <c r="T54" s="180">
        <f t="shared" si="21"/>
        <v>0</v>
      </c>
      <c r="U54" s="179"/>
      <c r="V54" s="180">
        <f t="shared" si="22"/>
        <v>0</v>
      </c>
      <c r="W54" s="180">
        <f t="shared" si="18"/>
        <v>0</v>
      </c>
      <c r="X54" s="180">
        <f t="shared" si="19"/>
        <v>0</v>
      </c>
      <c r="Y54" s="180">
        <f t="shared" si="23"/>
        <v>0</v>
      </c>
      <c r="Z54" s="181"/>
      <c r="AA54" s="180">
        <f t="shared" si="10"/>
        <v>0</v>
      </c>
      <c r="AB54" s="180">
        <f t="shared" si="20"/>
        <v>0</v>
      </c>
      <c r="AC54" s="179">
        <f>'allg. Daten'!$C$17</f>
        <v>15</v>
      </c>
      <c r="AD54" s="179" t="str">
        <f t="shared" si="11"/>
        <v>0</v>
      </c>
      <c r="AE54" s="181"/>
      <c r="AF54" s="181"/>
      <c r="AG54" s="181"/>
      <c r="AH54" s="181"/>
      <c r="AI54" s="181"/>
      <c r="AJ54" s="181"/>
      <c r="AK54" s="181"/>
      <c r="AL54" s="181"/>
      <c r="AM54" s="181"/>
      <c r="BB54" s="22"/>
      <c r="BH54" s="23"/>
    </row>
    <row r="55" spans="1:60" ht="15" customHeight="1">
      <c r="A55" s="200">
        <f t="shared" si="12"/>
        <v>46</v>
      </c>
      <c r="B55" s="41"/>
      <c r="C55" s="41"/>
      <c r="D55" s="36"/>
      <c r="E55" s="39"/>
      <c r="F55" s="35" t="str">
        <f t="shared" si="13"/>
        <v/>
      </c>
      <c r="G55" s="163" t="s">
        <v>178</v>
      </c>
      <c r="H55" s="35" t="str">
        <f t="shared" si="14"/>
        <v/>
      </c>
      <c r="I55" s="36"/>
      <c r="J55" s="36" t="str">
        <f t="shared" si="15"/>
        <v/>
      </c>
      <c r="K55" s="36" t="str">
        <f t="shared" si="16"/>
        <v/>
      </c>
      <c r="L55" s="36"/>
      <c r="M55" s="30">
        <f t="shared" si="7"/>
        <v>0</v>
      </c>
      <c r="N55" s="37"/>
      <c r="O55" s="199"/>
      <c r="P55" s="178">
        <f t="shared" si="8"/>
        <v>0</v>
      </c>
      <c r="Q55" s="179">
        <f t="shared" si="17"/>
        <v>0</v>
      </c>
      <c r="R55" s="179"/>
      <c r="S55" s="180">
        <f t="shared" si="9"/>
        <v>0</v>
      </c>
      <c r="T55" s="180">
        <f t="shared" si="21"/>
        <v>0</v>
      </c>
      <c r="U55" s="179"/>
      <c r="V55" s="180">
        <f t="shared" si="22"/>
        <v>0</v>
      </c>
      <c r="W55" s="180">
        <f t="shared" si="18"/>
        <v>0</v>
      </c>
      <c r="X55" s="180">
        <f t="shared" si="19"/>
        <v>0</v>
      </c>
      <c r="Y55" s="180">
        <f t="shared" si="23"/>
        <v>0</v>
      </c>
      <c r="Z55" s="181"/>
      <c r="AA55" s="180">
        <f t="shared" si="10"/>
        <v>0</v>
      </c>
      <c r="AB55" s="180">
        <f t="shared" si="20"/>
        <v>0</v>
      </c>
      <c r="AC55" s="179">
        <f>'allg. Daten'!$C$17</f>
        <v>15</v>
      </c>
      <c r="AD55" s="179" t="str">
        <f t="shared" si="11"/>
        <v>0</v>
      </c>
      <c r="AE55" s="181"/>
      <c r="AF55" s="181"/>
      <c r="AG55" s="181"/>
      <c r="AH55" s="181"/>
      <c r="AI55" s="181"/>
      <c r="AJ55" s="181"/>
      <c r="AK55" s="181"/>
      <c r="AL55" s="181"/>
      <c r="AM55" s="181"/>
      <c r="BB55" s="22"/>
      <c r="BH55" s="23"/>
    </row>
    <row r="56" spans="1:60" ht="15" customHeight="1">
      <c r="A56" s="200">
        <f t="shared" si="12"/>
        <v>47</v>
      </c>
      <c r="B56" s="43"/>
      <c r="C56" s="41"/>
      <c r="D56" s="36"/>
      <c r="E56" s="39"/>
      <c r="F56" s="35" t="str">
        <f t="shared" si="13"/>
        <v/>
      </c>
      <c r="G56" s="163" t="s">
        <v>178</v>
      </c>
      <c r="H56" s="35" t="str">
        <f t="shared" si="14"/>
        <v/>
      </c>
      <c r="I56" s="36"/>
      <c r="J56" s="36" t="str">
        <f t="shared" si="15"/>
        <v/>
      </c>
      <c r="K56" s="36" t="str">
        <f t="shared" si="16"/>
        <v/>
      </c>
      <c r="L56" s="36"/>
      <c r="M56" s="30">
        <f t="shared" si="7"/>
        <v>0</v>
      </c>
      <c r="N56" s="37"/>
      <c r="O56" s="199"/>
      <c r="P56" s="178">
        <f t="shared" si="8"/>
        <v>0</v>
      </c>
      <c r="Q56" s="179">
        <f t="shared" si="17"/>
        <v>0</v>
      </c>
      <c r="R56" s="179"/>
      <c r="S56" s="180">
        <f t="shared" si="9"/>
        <v>0</v>
      </c>
      <c r="T56" s="180">
        <f t="shared" si="21"/>
        <v>0</v>
      </c>
      <c r="U56" s="179"/>
      <c r="V56" s="180">
        <f t="shared" si="22"/>
        <v>0</v>
      </c>
      <c r="W56" s="180">
        <f t="shared" si="18"/>
        <v>0</v>
      </c>
      <c r="X56" s="180">
        <f t="shared" si="19"/>
        <v>0</v>
      </c>
      <c r="Y56" s="180">
        <f t="shared" si="23"/>
        <v>0</v>
      </c>
      <c r="Z56" s="181"/>
      <c r="AA56" s="180">
        <f t="shared" si="10"/>
        <v>0</v>
      </c>
      <c r="AB56" s="180">
        <f t="shared" si="20"/>
        <v>0</v>
      </c>
      <c r="AC56" s="179">
        <f>'allg. Daten'!$C$17</f>
        <v>15</v>
      </c>
      <c r="AD56" s="179" t="str">
        <f t="shared" si="11"/>
        <v>0</v>
      </c>
      <c r="AE56" s="181"/>
      <c r="AF56" s="181"/>
      <c r="AG56" s="181"/>
      <c r="AH56" s="181"/>
      <c r="AI56" s="181"/>
      <c r="AJ56" s="181"/>
      <c r="AK56" s="181"/>
      <c r="AL56" s="181"/>
      <c r="AM56" s="181"/>
      <c r="BB56" s="22"/>
      <c r="BH56" s="23"/>
    </row>
    <row r="57" spans="1:60" ht="15" customHeight="1">
      <c r="A57" s="200">
        <f t="shared" si="12"/>
        <v>48</v>
      </c>
      <c r="B57" s="38"/>
      <c r="C57" s="38"/>
      <c r="D57" s="36"/>
      <c r="E57" s="39"/>
      <c r="F57" s="35" t="str">
        <f t="shared" si="13"/>
        <v/>
      </c>
      <c r="G57" s="163" t="s">
        <v>178</v>
      </c>
      <c r="H57" s="35" t="str">
        <f t="shared" si="14"/>
        <v/>
      </c>
      <c r="I57" s="36"/>
      <c r="J57" s="36" t="str">
        <f t="shared" si="15"/>
        <v/>
      </c>
      <c r="K57" s="36" t="str">
        <f t="shared" si="16"/>
        <v/>
      </c>
      <c r="L57" s="36"/>
      <c r="M57" s="30">
        <f t="shared" si="7"/>
        <v>0</v>
      </c>
      <c r="N57" s="37"/>
      <c r="O57" s="199"/>
      <c r="P57" s="178">
        <f t="shared" si="8"/>
        <v>0</v>
      </c>
      <c r="Q57" s="179">
        <f t="shared" si="17"/>
        <v>0</v>
      </c>
      <c r="R57" s="179"/>
      <c r="S57" s="180">
        <f t="shared" si="9"/>
        <v>0</v>
      </c>
      <c r="T57" s="180">
        <f t="shared" si="21"/>
        <v>0</v>
      </c>
      <c r="U57" s="179"/>
      <c r="V57" s="180">
        <f t="shared" si="22"/>
        <v>0</v>
      </c>
      <c r="W57" s="180">
        <f t="shared" si="18"/>
        <v>0</v>
      </c>
      <c r="X57" s="180">
        <f t="shared" si="19"/>
        <v>0</v>
      </c>
      <c r="Y57" s="180">
        <f t="shared" si="23"/>
        <v>0</v>
      </c>
      <c r="Z57" s="181"/>
      <c r="AA57" s="180">
        <f t="shared" si="10"/>
        <v>0</v>
      </c>
      <c r="AB57" s="180">
        <f t="shared" si="20"/>
        <v>0</v>
      </c>
      <c r="AC57" s="179">
        <f>'allg. Daten'!$C$17</f>
        <v>15</v>
      </c>
      <c r="AD57" s="179" t="str">
        <f t="shared" si="11"/>
        <v>0</v>
      </c>
      <c r="AE57" s="181"/>
      <c r="AF57" s="181"/>
      <c r="AG57" s="181"/>
      <c r="AH57" s="181"/>
      <c r="AI57" s="181"/>
      <c r="AJ57" s="181"/>
      <c r="AK57" s="181"/>
      <c r="AL57" s="181"/>
      <c r="AM57" s="181"/>
      <c r="BB57" s="22"/>
      <c r="BH57" s="23"/>
    </row>
    <row r="58" spans="1:60" ht="15" customHeight="1">
      <c r="A58" s="200">
        <f t="shared" si="12"/>
        <v>49</v>
      </c>
      <c r="B58" s="38"/>
      <c r="C58" s="38"/>
      <c r="D58" s="36"/>
      <c r="E58" s="39"/>
      <c r="F58" s="35" t="str">
        <f t="shared" si="13"/>
        <v/>
      </c>
      <c r="G58" s="163" t="s">
        <v>178</v>
      </c>
      <c r="H58" s="35" t="str">
        <f t="shared" si="14"/>
        <v/>
      </c>
      <c r="I58" s="36"/>
      <c r="J58" s="36" t="str">
        <f t="shared" si="15"/>
        <v/>
      </c>
      <c r="K58" s="36" t="str">
        <f t="shared" si="16"/>
        <v/>
      </c>
      <c r="L58" s="36"/>
      <c r="M58" s="30">
        <f t="shared" si="7"/>
        <v>0</v>
      </c>
      <c r="N58" s="37"/>
      <c r="O58" s="199"/>
      <c r="P58" s="178">
        <f t="shared" si="8"/>
        <v>0</v>
      </c>
      <c r="Q58" s="179">
        <f t="shared" si="17"/>
        <v>0</v>
      </c>
      <c r="R58" s="179"/>
      <c r="S58" s="180">
        <f t="shared" si="9"/>
        <v>0</v>
      </c>
      <c r="T58" s="180">
        <f t="shared" si="21"/>
        <v>0</v>
      </c>
      <c r="U58" s="179"/>
      <c r="V58" s="180">
        <f t="shared" si="22"/>
        <v>0</v>
      </c>
      <c r="W58" s="180">
        <f t="shared" si="18"/>
        <v>0</v>
      </c>
      <c r="X58" s="180">
        <f t="shared" si="19"/>
        <v>0</v>
      </c>
      <c r="Y58" s="180">
        <f t="shared" si="23"/>
        <v>0</v>
      </c>
      <c r="Z58" s="181"/>
      <c r="AA58" s="180">
        <f t="shared" si="10"/>
        <v>0</v>
      </c>
      <c r="AB58" s="180">
        <f t="shared" si="20"/>
        <v>0</v>
      </c>
      <c r="AC58" s="179">
        <f>'allg. Daten'!$C$17</f>
        <v>15</v>
      </c>
      <c r="AD58" s="179" t="str">
        <f t="shared" si="11"/>
        <v>0</v>
      </c>
      <c r="AE58" s="181"/>
      <c r="AF58" s="181"/>
      <c r="AG58" s="181"/>
      <c r="AH58" s="181"/>
      <c r="AI58" s="181"/>
      <c r="AJ58" s="181"/>
      <c r="AK58" s="181"/>
      <c r="AL58" s="181"/>
      <c r="AM58" s="181"/>
      <c r="BB58" s="22"/>
      <c r="BH58" s="23"/>
    </row>
    <row r="59" spans="1:60" ht="15" customHeight="1">
      <c r="A59" s="200">
        <f t="shared" si="12"/>
        <v>50</v>
      </c>
      <c r="B59" s="38"/>
      <c r="C59" s="38"/>
      <c r="D59" s="36"/>
      <c r="E59" s="39"/>
      <c r="F59" s="35" t="str">
        <f t="shared" si="13"/>
        <v/>
      </c>
      <c r="G59" s="163" t="s">
        <v>178</v>
      </c>
      <c r="H59" s="35" t="str">
        <f t="shared" si="14"/>
        <v/>
      </c>
      <c r="I59" s="36"/>
      <c r="J59" s="36" t="str">
        <f t="shared" si="15"/>
        <v/>
      </c>
      <c r="K59" s="36" t="str">
        <f t="shared" si="16"/>
        <v/>
      </c>
      <c r="L59" s="36"/>
      <c r="M59" s="30">
        <f t="shared" si="7"/>
        <v>0</v>
      </c>
      <c r="N59" s="37"/>
      <c r="O59" s="199"/>
      <c r="P59" s="178">
        <f t="shared" si="8"/>
        <v>0</v>
      </c>
      <c r="Q59" s="179">
        <f t="shared" si="17"/>
        <v>0</v>
      </c>
      <c r="R59" s="179"/>
      <c r="S59" s="180">
        <f t="shared" si="9"/>
        <v>0</v>
      </c>
      <c r="T59" s="180">
        <f t="shared" si="21"/>
        <v>0</v>
      </c>
      <c r="U59" s="179"/>
      <c r="V59" s="180">
        <f t="shared" si="22"/>
        <v>0</v>
      </c>
      <c r="W59" s="180">
        <f t="shared" si="18"/>
        <v>0</v>
      </c>
      <c r="X59" s="180">
        <f t="shared" si="19"/>
        <v>0</v>
      </c>
      <c r="Y59" s="180">
        <f t="shared" si="23"/>
        <v>0</v>
      </c>
      <c r="Z59" s="181"/>
      <c r="AA59" s="180">
        <f t="shared" si="10"/>
        <v>0</v>
      </c>
      <c r="AB59" s="180">
        <f t="shared" si="20"/>
        <v>0</v>
      </c>
      <c r="AC59" s="179">
        <f>'allg. Daten'!$C$17</f>
        <v>15</v>
      </c>
      <c r="AD59" s="179" t="str">
        <f t="shared" si="11"/>
        <v>0</v>
      </c>
      <c r="AE59" s="181"/>
      <c r="AF59" s="181"/>
      <c r="AG59" s="181"/>
      <c r="AH59" s="181"/>
      <c r="AI59" s="181"/>
      <c r="AJ59" s="181"/>
      <c r="AK59" s="181"/>
      <c r="AL59" s="181"/>
      <c r="AM59" s="181"/>
      <c r="BB59" s="22"/>
      <c r="BH59" s="23"/>
    </row>
    <row r="60" spans="1:60" ht="15" customHeight="1">
      <c r="A60" s="200">
        <f t="shared" si="12"/>
        <v>51</v>
      </c>
      <c r="B60" s="38"/>
      <c r="C60" s="38"/>
      <c r="D60" s="36"/>
      <c r="E60" s="39"/>
      <c r="F60" s="35" t="str">
        <f t="shared" si="13"/>
        <v/>
      </c>
      <c r="G60" s="163" t="s">
        <v>178</v>
      </c>
      <c r="H60" s="35" t="str">
        <f t="shared" si="14"/>
        <v/>
      </c>
      <c r="I60" s="36"/>
      <c r="J60" s="36" t="str">
        <f t="shared" si="15"/>
        <v/>
      </c>
      <c r="K60" s="36" t="str">
        <f t="shared" si="16"/>
        <v/>
      </c>
      <c r="L60" s="36"/>
      <c r="M60" s="30">
        <f t="shared" si="7"/>
        <v>0</v>
      </c>
      <c r="N60" s="37"/>
      <c r="O60" s="199"/>
      <c r="P60" s="178">
        <f t="shared" si="8"/>
        <v>0</v>
      </c>
      <c r="Q60" s="179">
        <f t="shared" si="17"/>
        <v>0</v>
      </c>
      <c r="R60" s="179"/>
      <c r="S60" s="180">
        <f t="shared" si="9"/>
        <v>0</v>
      </c>
      <c r="T60" s="180">
        <f t="shared" si="21"/>
        <v>0</v>
      </c>
      <c r="U60" s="179"/>
      <c r="V60" s="180">
        <f t="shared" si="22"/>
        <v>0</v>
      </c>
      <c r="W60" s="180">
        <f t="shared" si="18"/>
        <v>0</v>
      </c>
      <c r="X60" s="180">
        <f t="shared" si="19"/>
        <v>0</v>
      </c>
      <c r="Y60" s="180">
        <f t="shared" si="23"/>
        <v>0</v>
      </c>
      <c r="Z60" s="181"/>
      <c r="AA60" s="180">
        <f t="shared" si="10"/>
        <v>0</v>
      </c>
      <c r="AB60" s="180">
        <f t="shared" si="20"/>
        <v>0</v>
      </c>
      <c r="AC60" s="179">
        <f>'allg. Daten'!$C$17</f>
        <v>15</v>
      </c>
      <c r="AD60" s="179" t="str">
        <f t="shared" si="11"/>
        <v>0</v>
      </c>
      <c r="AE60" s="181"/>
      <c r="AF60" s="181"/>
      <c r="AG60" s="181"/>
      <c r="AH60" s="181"/>
      <c r="AI60" s="181"/>
      <c r="AJ60" s="181"/>
      <c r="AK60" s="181"/>
      <c r="AL60" s="181"/>
      <c r="AM60" s="181"/>
      <c r="BB60" s="22"/>
      <c r="BH60" s="23"/>
    </row>
    <row r="61" spans="1:60" ht="15" customHeight="1">
      <c r="A61" s="200">
        <f t="shared" si="12"/>
        <v>52</v>
      </c>
      <c r="B61" s="38"/>
      <c r="C61" s="38"/>
      <c r="D61" s="36"/>
      <c r="E61" s="39"/>
      <c r="F61" s="35" t="str">
        <f t="shared" si="13"/>
        <v/>
      </c>
      <c r="G61" s="163" t="s">
        <v>178</v>
      </c>
      <c r="H61" s="35" t="str">
        <f t="shared" si="14"/>
        <v/>
      </c>
      <c r="I61" s="36"/>
      <c r="J61" s="36" t="str">
        <f t="shared" si="15"/>
        <v/>
      </c>
      <c r="K61" s="36" t="str">
        <f t="shared" si="16"/>
        <v/>
      </c>
      <c r="L61" s="36"/>
      <c r="M61" s="30">
        <f t="shared" si="7"/>
        <v>0</v>
      </c>
      <c r="N61" s="37"/>
      <c r="O61" s="199"/>
      <c r="P61" s="178">
        <f t="shared" si="8"/>
        <v>0</v>
      </c>
      <c r="Q61" s="179">
        <f t="shared" si="17"/>
        <v>0</v>
      </c>
      <c r="R61" s="179"/>
      <c r="S61" s="180">
        <f t="shared" si="9"/>
        <v>0</v>
      </c>
      <c r="T61" s="180">
        <f t="shared" si="21"/>
        <v>0</v>
      </c>
      <c r="U61" s="179"/>
      <c r="V61" s="180">
        <f t="shared" si="22"/>
        <v>0</v>
      </c>
      <c r="W61" s="180">
        <f t="shared" si="18"/>
        <v>0</v>
      </c>
      <c r="X61" s="180">
        <f t="shared" si="19"/>
        <v>0</v>
      </c>
      <c r="Y61" s="180">
        <f t="shared" si="23"/>
        <v>0</v>
      </c>
      <c r="Z61" s="181"/>
      <c r="AA61" s="180">
        <f t="shared" si="10"/>
        <v>0</v>
      </c>
      <c r="AB61" s="180">
        <f t="shared" si="20"/>
        <v>0</v>
      </c>
      <c r="AC61" s="179">
        <f>'allg. Daten'!$C$17</f>
        <v>15</v>
      </c>
      <c r="AD61" s="179" t="str">
        <f t="shared" si="11"/>
        <v>0</v>
      </c>
      <c r="AE61" s="181"/>
      <c r="AF61" s="181"/>
      <c r="AG61" s="181"/>
      <c r="AH61" s="181"/>
      <c r="AI61" s="181"/>
      <c r="AJ61" s="181"/>
      <c r="AK61" s="181"/>
      <c r="AL61" s="181"/>
      <c r="AM61" s="181"/>
      <c r="BB61" s="22"/>
      <c r="BH61" s="23"/>
    </row>
    <row r="62" spans="1:60" ht="15" customHeight="1">
      <c r="A62" s="200">
        <f t="shared" si="12"/>
        <v>53</v>
      </c>
      <c r="B62" s="38"/>
      <c r="C62" s="38"/>
      <c r="D62" s="36"/>
      <c r="E62" s="39"/>
      <c r="F62" s="35" t="str">
        <f t="shared" si="13"/>
        <v/>
      </c>
      <c r="G62" s="163" t="s">
        <v>178</v>
      </c>
      <c r="H62" s="35" t="str">
        <f t="shared" si="14"/>
        <v/>
      </c>
      <c r="I62" s="36"/>
      <c r="J62" s="36" t="str">
        <f t="shared" si="15"/>
        <v/>
      </c>
      <c r="K62" s="36" t="str">
        <f t="shared" si="16"/>
        <v/>
      </c>
      <c r="L62" s="36"/>
      <c r="M62" s="30">
        <f t="shared" si="7"/>
        <v>0</v>
      </c>
      <c r="N62" s="37"/>
      <c r="O62" s="199"/>
      <c r="P62" s="178">
        <f t="shared" si="8"/>
        <v>0</v>
      </c>
      <c r="Q62" s="179">
        <f t="shared" si="17"/>
        <v>0</v>
      </c>
      <c r="R62" s="179"/>
      <c r="S62" s="180">
        <f t="shared" si="9"/>
        <v>0</v>
      </c>
      <c r="T62" s="180">
        <f t="shared" si="21"/>
        <v>0</v>
      </c>
      <c r="U62" s="179"/>
      <c r="V62" s="180">
        <f t="shared" si="22"/>
        <v>0</v>
      </c>
      <c r="W62" s="180">
        <f t="shared" si="18"/>
        <v>0</v>
      </c>
      <c r="X62" s="180">
        <f t="shared" si="19"/>
        <v>0</v>
      </c>
      <c r="Y62" s="180">
        <f t="shared" si="23"/>
        <v>0</v>
      </c>
      <c r="Z62" s="181"/>
      <c r="AA62" s="180">
        <f t="shared" si="10"/>
        <v>0</v>
      </c>
      <c r="AB62" s="180">
        <f t="shared" si="20"/>
        <v>0</v>
      </c>
      <c r="AC62" s="179">
        <f>'allg. Daten'!$C$17</f>
        <v>15</v>
      </c>
      <c r="AD62" s="179" t="str">
        <f t="shared" si="11"/>
        <v>0</v>
      </c>
      <c r="AE62" s="181"/>
      <c r="AF62" s="181"/>
      <c r="AG62" s="181"/>
      <c r="AH62" s="181"/>
      <c r="AI62" s="181"/>
      <c r="AJ62" s="181"/>
      <c r="AK62" s="181"/>
      <c r="AL62" s="181"/>
      <c r="AM62" s="181"/>
      <c r="BB62" s="22"/>
      <c r="BH62" s="23"/>
    </row>
    <row r="63" spans="1:60" ht="15" customHeight="1">
      <c r="A63" s="200">
        <f t="shared" si="12"/>
        <v>54</v>
      </c>
      <c r="B63" s="38"/>
      <c r="C63" s="38"/>
      <c r="D63" s="36"/>
      <c r="E63" s="39"/>
      <c r="F63" s="35" t="str">
        <f t="shared" si="13"/>
        <v/>
      </c>
      <c r="G63" s="163" t="s">
        <v>178</v>
      </c>
      <c r="H63" s="35" t="str">
        <f t="shared" si="14"/>
        <v/>
      </c>
      <c r="I63" s="36"/>
      <c r="J63" s="36" t="str">
        <f t="shared" si="15"/>
        <v/>
      </c>
      <c r="K63" s="36" t="str">
        <f t="shared" si="16"/>
        <v/>
      </c>
      <c r="L63" s="36"/>
      <c r="M63" s="30">
        <f t="shared" si="7"/>
        <v>0</v>
      </c>
      <c r="N63" s="37"/>
      <c r="O63" s="199"/>
      <c r="P63" s="178">
        <f t="shared" si="8"/>
        <v>0</v>
      </c>
      <c r="Q63" s="179">
        <f t="shared" si="17"/>
        <v>0</v>
      </c>
      <c r="R63" s="179"/>
      <c r="S63" s="180">
        <f t="shared" si="9"/>
        <v>0</v>
      </c>
      <c r="T63" s="180">
        <f t="shared" si="21"/>
        <v>0</v>
      </c>
      <c r="U63" s="179"/>
      <c r="V63" s="180">
        <f t="shared" si="22"/>
        <v>0</v>
      </c>
      <c r="W63" s="180">
        <f t="shared" si="18"/>
        <v>0</v>
      </c>
      <c r="X63" s="180">
        <f t="shared" si="19"/>
        <v>0</v>
      </c>
      <c r="Y63" s="180">
        <f t="shared" si="23"/>
        <v>0</v>
      </c>
      <c r="Z63" s="181"/>
      <c r="AA63" s="180">
        <f t="shared" si="10"/>
        <v>0</v>
      </c>
      <c r="AB63" s="180">
        <f t="shared" si="20"/>
        <v>0</v>
      </c>
      <c r="AC63" s="179">
        <f>'allg. Daten'!$C$17</f>
        <v>15</v>
      </c>
      <c r="AD63" s="179" t="str">
        <f t="shared" si="11"/>
        <v>0</v>
      </c>
      <c r="AE63" s="181"/>
      <c r="AF63" s="181"/>
      <c r="AG63" s="181"/>
      <c r="AH63" s="181"/>
      <c r="AI63" s="181"/>
      <c r="AJ63" s="181"/>
      <c r="AK63" s="181"/>
      <c r="AL63" s="181"/>
      <c r="AM63" s="181"/>
      <c r="BB63" s="22"/>
      <c r="BH63" s="23"/>
    </row>
    <row r="64" spans="1:60" ht="15" customHeight="1">
      <c r="A64" s="200">
        <f t="shared" si="12"/>
        <v>55</v>
      </c>
      <c r="B64" s="38"/>
      <c r="C64" s="38"/>
      <c r="D64" s="36"/>
      <c r="E64" s="39"/>
      <c r="F64" s="35" t="str">
        <f t="shared" si="13"/>
        <v/>
      </c>
      <c r="G64" s="163" t="s">
        <v>178</v>
      </c>
      <c r="H64" s="35" t="str">
        <f t="shared" si="14"/>
        <v/>
      </c>
      <c r="I64" s="36"/>
      <c r="J64" s="36" t="str">
        <f t="shared" si="15"/>
        <v/>
      </c>
      <c r="K64" s="36" t="str">
        <f t="shared" si="16"/>
        <v/>
      </c>
      <c r="L64" s="36"/>
      <c r="M64" s="30">
        <f t="shared" si="7"/>
        <v>0</v>
      </c>
      <c r="N64" s="37"/>
      <c r="O64" s="199"/>
      <c r="P64" s="178">
        <f t="shared" si="8"/>
        <v>0</v>
      </c>
      <c r="Q64" s="179">
        <f t="shared" si="17"/>
        <v>0</v>
      </c>
      <c r="R64" s="179"/>
      <c r="S64" s="180">
        <f t="shared" si="9"/>
        <v>0</v>
      </c>
      <c r="T64" s="180">
        <f t="shared" si="21"/>
        <v>0</v>
      </c>
      <c r="U64" s="179"/>
      <c r="V64" s="180">
        <f t="shared" si="22"/>
        <v>0</v>
      </c>
      <c r="W64" s="180">
        <f t="shared" si="18"/>
        <v>0</v>
      </c>
      <c r="X64" s="180">
        <f t="shared" si="19"/>
        <v>0</v>
      </c>
      <c r="Y64" s="180">
        <f t="shared" si="23"/>
        <v>0</v>
      </c>
      <c r="Z64" s="181"/>
      <c r="AA64" s="180">
        <f t="shared" si="10"/>
        <v>0</v>
      </c>
      <c r="AB64" s="180">
        <f t="shared" si="20"/>
        <v>0</v>
      </c>
      <c r="AC64" s="179">
        <f>'allg. Daten'!$C$17</f>
        <v>15</v>
      </c>
      <c r="AD64" s="179" t="str">
        <f t="shared" si="11"/>
        <v>0</v>
      </c>
      <c r="AE64" s="181"/>
      <c r="AF64" s="181"/>
      <c r="AG64" s="181"/>
      <c r="AH64" s="181"/>
      <c r="AI64" s="181"/>
      <c r="AJ64" s="181"/>
      <c r="AK64" s="181"/>
      <c r="AL64" s="181"/>
      <c r="AM64" s="181"/>
      <c r="BB64" s="22"/>
      <c r="BH64" s="23"/>
    </row>
    <row r="65" spans="1:60" ht="15" customHeight="1">
      <c r="A65" s="200">
        <f t="shared" si="12"/>
        <v>56</v>
      </c>
      <c r="B65" s="38"/>
      <c r="C65" s="38"/>
      <c r="D65" s="36"/>
      <c r="E65" s="39"/>
      <c r="F65" s="35" t="str">
        <f t="shared" si="13"/>
        <v/>
      </c>
      <c r="G65" s="163" t="s">
        <v>178</v>
      </c>
      <c r="H65" s="35" t="str">
        <f t="shared" si="14"/>
        <v/>
      </c>
      <c r="I65" s="36"/>
      <c r="J65" s="36" t="str">
        <f t="shared" si="15"/>
        <v/>
      </c>
      <c r="K65" s="36" t="str">
        <f t="shared" si="16"/>
        <v/>
      </c>
      <c r="L65" s="36"/>
      <c r="M65" s="30">
        <f t="shared" si="7"/>
        <v>0</v>
      </c>
      <c r="N65" s="37"/>
      <c r="O65" s="199"/>
      <c r="P65" s="178">
        <f t="shared" si="8"/>
        <v>0</v>
      </c>
      <c r="Q65" s="179">
        <f t="shared" si="17"/>
        <v>0</v>
      </c>
      <c r="R65" s="179"/>
      <c r="S65" s="180">
        <f t="shared" si="9"/>
        <v>0</v>
      </c>
      <c r="T65" s="180">
        <f t="shared" si="21"/>
        <v>0</v>
      </c>
      <c r="U65" s="179"/>
      <c r="V65" s="180">
        <f t="shared" si="22"/>
        <v>0</v>
      </c>
      <c r="W65" s="180">
        <f t="shared" si="18"/>
        <v>0</v>
      </c>
      <c r="X65" s="180">
        <f t="shared" si="19"/>
        <v>0</v>
      </c>
      <c r="Y65" s="180">
        <f t="shared" si="23"/>
        <v>0</v>
      </c>
      <c r="Z65" s="181"/>
      <c r="AA65" s="180">
        <f t="shared" si="10"/>
        <v>0</v>
      </c>
      <c r="AB65" s="180">
        <f t="shared" si="20"/>
        <v>0</v>
      </c>
      <c r="AC65" s="179">
        <f>'allg. Daten'!$C$17</f>
        <v>15</v>
      </c>
      <c r="AD65" s="179" t="str">
        <f t="shared" si="11"/>
        <v>0</v>
      </c>
      <c r="AE65" s="181"/>
      <c r="AF65" s="181"/>
      <c r="AG65" s="181"/>
      <c r="AH65" s="181"/>
      <c r="AI65" s="181"/>
      <c r="AJ65" s="181"/>
      <c r="AK65" s="181"/>
      <c r="AL65" s="181"/>
      <c r="AM65" s="181"/>
      <c r="BB65" s="22"/>
      <c r="BH65" s="23"/>
    </row>
    <row r="66" spans="1:60" ht="15" customHeight="1">
      <c r="A66" s="200">
        <f t="shared" si="12"/>
        <v>57</v>
      </c>
      <c r="B66" s="38"/>
      <c r="C66" s="38"/>
      <c r="D66" s="36"/>
      <c r="E66" s="39"/>
      <c r="F66" s="35" t="str">
        <f t="shared" si="13"/>
        <v/>
      </c>
      <c r="G66" s="163" t="s">
        <v>178</v>
      </c>
      <c r="H66" s="35" t="str">
        <f t="shared" si="14"/>
        <v/>
      </c>
      <c r="I66" s="36"/>
      <c r="J66" s="36" t="str">
        <f t="shared" si="15"/>
        <v/>
      </c>
      <c r="K66" s="36" t="str">
        <f t="shared" si="16"/>
        <v/>
      </c>
      <c r="L66" s="36"/>
      <c r="M66" s="30">
        <f t="shared" si="7"/>
        <v>0</v>
      </c>
      <c r="N66" s="37"/>
      <c r="O66" s="199"/>
      <c r="P66" s="178">
        <f t="shared" si="8"/>
        <v>0</v>
      </c>
      <c r="Q66" s="179">
        <f t="shared" si="17"/>
        <v>0</v>
      </c>
      <c r="R66" s="179"/>
      <c r="S66" s="180">
        <f t="shared" si="9"/>
        <v>0</v>
      </c>
      <c r="T66" s="180">
        <f t="shared" si="21"/>
        <v>0</v>
      </c>
      <c r="U66" s="179"/>
      <c r="V66" s="180">
        <f t="shared" si="22"/>
        <v>0</v>
      </c>
      <c r="W66" s="180">
        <f t="shared" si="18"/>
        <v>0</v>
      </c>
      <c r="X66" s="180">
        <f t="shared" si="19"/>
        <v>0</v>
      </c>
      <c r="Y66" s="180">
        <f t="shared" si="23"/>
        <v>0</v>
      </c>
      <c r="Z66" s="181"/>
      <c r="AA66" s="180">
        <f t="shared" si="10"/>
        <v>0</v>
      </c>
      <c r="AB66" s="180">
        <f t="shared" si="20"/>
        <v>0</v>
      </c>
      <c r="AC66" s="179">
        <f>'allg. Daten'!$C$17</f>
        <v>15</v>
      </c>
      <c r="AD66" s="179" t="str">
        <f t="shared" si="11"/>
        <v>0</v>
      </c>
      <c r="AE66" s="181"/>
      <c r="AF66" s="181"/>
      <c r="AG66" s="181"/>
      <c r="AH66" s="181"/>
      <c r="AI66" s="181"/>
      <c r="AJ66" s="181"/>
      <c r="AK66" s="181"/>
      <c r="AL66" s="181"/>
      <c r="AM66" s="181"/>
      <c r="BB66" s="22"/>
      <c r="BH66" s="23"/>
    </row>
    <row r="67" spans="1:60" ht="15" customHeight="1">
      <c r="A67" s="200">
        <f t="shared" si="12"/>
        <v>58</v>
      </c>
      <c r="B67" s="38"/>
      <c r="C67" s="38"/>
      <c r="D67" s="36"/>
      <c r="E67" s="39"/>
      <c r="F67" s="35" t="str">
        <f t="shared" si="13"/>
        <v/>
      </c>
      <c r="G67" s="163" t="s">
        <v>178</v>
      </c>
      <c r="H67" s="35" t="str">
        <f t="shared" si="14"/>
        <v/>
      </c>
      <c r="I67" s="36"/>
      <c r="J67" s="36" t="str">
        <f t="shared" si="15"/>
        <v/>
      </c>
      <c r="K67" s="36" t="str">
        <f t="shared" si="16"/>
        <v/>
      </c>
      <c r="L67" s="36"/>
      <c r="M67" s="30">
        <f t="shared" si="7"/>
        <v>0</v>
      </c>
      <c r="N67" s="37"/>
      <c r="O67" s="199"/>
      <c r="P67" s="178">
        <f t="shared" si="8"/>
        <v>0</v>
      </c>
      <c r="Q67" s="179">
        <f t="shared" si="17"/>
        <v>0</v>
      </c>
      <c r="R67" s="179"/>
      <c r="S67" s="180">
        <f t="shared" si="9"/>
        <v>0</v>
      </c>
      <c r="T67" s="180">
        <f t="shared" si="21"/>
        <v>0</v>
      </c>
      <c r="U67" s="179"/>
      <c r="V67" s="180">
        <f t="shared" si="22"/>
        <v>0</v>
      </c>
      <c r="W67" s="180">
        <f t="shared" si="18"/>
        <v>0</v>
      </c>
      <c r="X67" s="180">
        <f t="shared" si="19"/>
        <v>0</v>
      </c>
      <c r="Y67" s="180">
        <f t="shared" si="23"/>
        <v>0</v>
      </c>
      <c r="Z67" s="181"/>
      <c r="AA67" s="180">
        <f t="shared" si="10"/>
        <v>0</v>
      </c>
      <c r="AB67" s="180">
        <f t="shared" si="20"/>
        <v>0</v>
      </c>
      <c r="AC67" s="179">
        <f>'allg. Daten'!$C$17</f>
        <v>15</v>
      </c>
      <c r="AD67" s="179" t="str">
        <f t="shared" si="11"/>
        <v>0</v>
      </c>
      <c r="AE67" s="181"/>
      <c r="AF67" s="181"/>
      <c r="AG67" s="181"/>
      <c r="AH67" s="181"/>
      <c r="AI67" s="181"/>
      <c r="AJ67" s="181"/>
      <c r="AK67" s="181"/>
      <c r="AL67" s="181"/>
      <c r="AM67" s="181"/>
      <c r="BB67" s="22"/>
      <c r="BH67" s="23"/>
    </row>
    <row r="68" spans="1:60" ht="15" customHeight="1">
      <c r="A68" s="200">
        <f t="shared" si="12"/>
        <v>59</v>
      </c>
      <c r="B68" s="38"/>
      <c r="C68" s="38"/>
      <c r="D68" s="36"/>
      <c r="E68" s="39"/>
      <c r="F68" s="35" t="str">
        <f t="shared" si="13"/>
        <v/>
      </c>
      <c r="G68" s="163" t="s">
        <v>178</v>
      </c>
      <c r="H68" s="35" t="str">
        <f t="shared" si="14"/>
        <v/>
      </c>
      <c r="I68" s="36"/>
      <c r="J68" s="36" t="str">
        <f t="shared" si="15"/>
        <v/>
      </c>
      <c r="K68" s="36" t="str">
        <f t="shared" si="16"/>
        <v/>
      </c>
      <c r="L68" s="36"/>
      <c r="M68" s="30">
        <f t="shared" si="7"/>
        <v>0</v>
      </c>
      <c r="N68" s="37"/>
      <c r="O68" s="199"/>
      <c r="P68" s="178">
        <f t="shared" si="8"/>
        <v>0</v>
      </c>
      <c r="Q68" s="179">
        <f t="shared" si="17"/>
        <v>0</v>
      </c>
      <c r="R68" s="179"/>
      <c r="S68" s="180">
        <f t="shared" si="9"/>
        <v>0</v>
      </c>
      <c r="T68" s="180">
        <f t="shared" si="21"/>
        <v>0</v>
      </c>
      <c r="U68" s="179"/>
      <c r="V68" s="180">
        <f t="shared" si="22"/>
        <v>0</v>
      </c>
      <c r="W68" s="180">
        <f t="shared" si="18"/>
        <v>0</v>
      </c>
      <c r="X68" s="180">
        <f t="shared" si="19"/>
        <v>0</v>
      </c>
      <c r="Y68" s="180">
        <f t="shared" si="23"/>
        <v>0</v>
      </c>
      <c r="Z68" s="181"/>
      <c r="AA68" s="180">
        <f t="shared" si="10"/>
        <v>0</v>
      </c>
      <c r="AB68" s="180">
        <f t="shared" si="20"/>
        <v>0</v>
      </c>
      <c r="AC68" s="179">
        <f>'allg. Daten'!$C$17</f>
        <v>15</v>
      </c>
      <c r="AD68" s="179" t="str">
        <f t="shared" si="11"/>
        <v>0</v>
      </c>
      <c r="AE68" s="181"/>
      <c r="AF68" s="181"/>
      <c r="AG68" s="181"/>
      <c r="AH68" s="181"/>
      <c r="AI68" s="181"/>
      <c r="AJ68" s="181"/>
      <c r="AK68" s="181"/>
      <c r="AL68" s="181"/>
      <c r="AM68" s="181"/>
      <c r="BB68" s="22"/>
      <c r="BH68" s="23"/>
    </row>
    <row r="69" spans="1:60" ht="15" customHeight="1">
      <c r="A69" s="200">
        <f t="shared" si="12"/>
        <v>60</v>
      </c>
      <c r="B69" s="38"/>
      <c r="C69" s="38"/>
      <c r="D69" s="36"/>
      <c r="E69" s="39"/>
      <c r="F69" s="35" t="str">
        <f t="shared" si="13"/>
        <v/>
      </c>
      <c r="G69" s="163" t="s">
        <v>178</v>
      </c>
      <c r="H69" s="35" t="str">
        <f t="shared" si="14"/>
        <v/>
      </c>
      <c r="I69" s="36"/>
      <c r="J69" s="36" t="str">
        <f t="shared" si="15"/>
        <v/>
      </c>
      <c r="K69" s="36" t="str">
        <f t="shared" si="16"/>
        <v/>
      </c>
      <c r="L69" s="36"/>
      <c r="M69" s="30">
        <f t="shared" si="7"/>
        <v>0</v>
      </c>
      <c r="N69" s="37"/>
      <c r="O69" s="199"/>
      <c r="P69" s="178">
        <f t="shared" si="8"/>
        <v>0</v>
      </c>
      <c r="Q69" s="179">
        <f t="shared" si="17"/>
        <v>0</v>
      </c>
      <c r="R69" s="179"/>
      <c r="S69" s="180">
        <f t="shared" si="9"/>
        <v>0</v>
      </c>
      <c r="T69" s="180">
        <f t="shared" si="21"/>
        <v>0</v>
      </c>
      <c r="U69" s="179"/>
      <c r="V69" s="180">
        <f t="shared" si="22"/>
        <v>0</v>
      </c>
      <c r="W69" s="180">
        <f t="shared" si="18"/>
        <v>0</v>
      </c>
      <c r="X69" s="180">
        <f t="shared" si="19"/>
        <v>0</v>
      </c>
      <c r="Y69" s="180">
        <f t="shared" si="23"/>
        <v>0</v>
      </c>
      <c r="Z69" s="181"/>
      <c r="AA69" s="180">
        <f t="shared" si="10"/>
        <v>0</v>
      </c>
      <c r="AB69" s="180">
        <f t="shared" si="20"/>
        <v>0</v>
      </c>
      <c r="AC69" s="179">
        <f>'allg. Daten'!$C$17</f>
        <v>15</v>
      </c>
      <c r="AD69" s="179" t="str">
        <f t="shared" si="11"/>
        <v>0</v>
      </c>
      <c r="AE69" s="181"/>
      <c r="AF69" s="181"/>
      <c r="AG69" s="181"/>
      <c r="AH69" s="181"/>
      <c r="AI69" s="181"/>
      <c r="AJ69" s="181"/>
      <c r="AK69" s="181"/>
      <c r="AL69" s="181"/>
      <c r="AM69" s="181"/>
      <c r="BB69" s="22"/>
      <c r="BH69" s="23"/>
    </row>
    <row r="70" spans="1:60" ht="15" customHeight="1">
      <c r="A70" s="200">
        <f t="shared" si="12"/>
        <v>61</v>
      </c>
      <c r="B70" s="38"/>
      <c r="C70" s="38"/>
      <c r="D70" s="36"/>
      <c r="E70" s="39"/>
      <c r="F70" s="35" t="str">
        <f t="shared" si="13"/>
        <v/>
      </c>
      <c r="G70" s="163" t="s">
        <v>178</v>
      </c>
      <c r="H70" s="35" t="str">
        <f t="shared" si="14"/>
        <v/>
      </c>
      <c r="I70" s="36"/>
      <c r="J70" s="36" t="str">
        <f t="shared" si="15"/>
        <v/>
      </c>
      <c r="K70" s="36" t="str">
        <f t="shared" si="16"/>
        <v/>
      </c>
      <c r="L70" s="36"/>
      <c r="M70" s="30">
        <f t="shared" si="7"/>
        <v>0</v>
      </c>
      <c r="N70" s="37"/>
      <c r="O70" s="199"/>
      <c r="P70" s="178">
        <f t="shared" si="8"/>
        <v>0</v>
      </c>
      <c r="Q70" s="179">
        <f t="shared" si="17"/>
        <v>0</v>
      </c>
      <c r="R70" s="179"/>
      <c r="S70" s="180">
        <f t="shared" si="9"/>
        <v>0</v>
      </c>
      <c r="T70" s="180">
        <f t="shared" si="21"/>
        <v>0</v>
      </c>
      <c r="U70" s="179"/>
      <c r="V70" s="180">
        <f t="shared" si="22"/>
        <v>0</v>
      </c>
      <c r="W70" s="180">
        <f t="shared" si="18"/>
        <v>0</v>
      </c>
      <c r="X70" s="180">
        <f t="shared" si="19"/>
        <v>0</v>
      </c>
      <c r="Y70" s="180">
        <f t="shared" si="23"/>
        <v>0</v>
      </c>
      <c r="Z70" s="181"/>
      <c r="AA70" s="180">
        <f t="shared" si="10"/>
        <v>0</v>
      </c>
      <c r="AB70" s="180">
        <f t="shared" si="20"/>
        <v>0</v>
      </c>
      <c r="AC70" s="179">
        <f>'allg. Daten'!$C$17</f>
        <v>15</v>
      </c>
      <c r="AD70" s="179" t="str">
        <f t="shared" si="11"/>
        <v>0</v>
      </c>
      <c r="AE70" s="181"/>
      <c r="AF70" s="181"/>
      <c r="AG70" s="181"/>
      <c r="AH70" s="181"/>
      <c r="AI70" s="181"/>
      <c r="AJ70" s="181"/>
      <c r="AK70" s="181"/>
      <c r="AL70" s="181"/>
      <c r="AM70" s="181"/>
      <c r="BB70" s="22"/>
      <c r="BH70" s="23"/>
    </row>
    <row r="71" spans="1:60" ht="15" customHeight="1">
      <c r="A71" s="200">
        <f t="shared" si="12"/>
        <v>62</v>
      </c>
      <c r="B71" s="38"/>
      <c r="C71" s="38"/>
      <c r="D71" s="36"/>
      <c r="E71" s="39"/>
      <c r="F71" s="35" t="str">
        <f t="shared" si="13"/>
        <v/>
      </c>
      <c r="G71" s="163" t="s">
        <v>178</v>
      </c>
      <c r="H71" s="35" t="str">
        <f t="shared" si="14"/>
        <v/>
      </c>
      <c r="I71" s="36"/>
      <c r="J71" s="36" t="str">
        <f t="shared" si="15"/>
        <v/>
      </c>
      <c r="K71" s="36" t="str">
        <f t="shared" si="16"/>
        <v/>
      </c>
      <c r="L71" s="36"/>
      <c r="M71" s="30">
        <f t="shared" si="7"/>
        <v>0</v>
      </c>
      <c r="N71" s="37"/>
      <c r="O71" s="199"/>
      <c r="P71" s="178">
        <f t="shared" si="8"/>
        <v>0</v>
      </c>
      <c r="Q71" s="179">
        <f t="shared" si="17"/>
        <v>0</v>
      </c>
      <c r="R71" s="179"/>
      <c r="S71" s="180">
        <f t="shared" si="9"/>
        <v>0</v>
      </c>
      <c r="T71" s="180">
        <f t="shared" si="21"/>
        <v>0</v>
      </c>
      <c r="U71" s="179"/>
      <c r="V71" s="180">
        <f t="shared" si="22"/>
        <v>0</v>
      </c>
      <c r="W71" s="180">
        <f t="shared" si="18"/>
        <v>0</v>
      </c>
      <c r="X71" s="180">
        <f t="shared" si="19"/>
        <v>0</v>
      </c>
      <c r="Y71" s="180">
        <f t="shared" si="23"/>
        <v>0</v>
      </c>
      <c r="Z71" s="181"/>
      <c r="AA71" s="180">
        <f t="shared" si="10"/>
        <v>0</v>
      </c>
      <c r="AB71" s="180">
        <f t="shared" si="20"/>
        <v>0</v>
      </c>
      <c r="AC71" s="179">
        <f>'allg. Daten'!$C$17</f>
        <v>15</v>
      </c>
      <c r="AD71" s="179" t="str">
        <f t="shared" si="11"/>
        <v>0</v>
      </c>
      <c r="AE71" s="181"/>
      <c r="AF71" s="181"/>
      <c r="AG71" s="181"/>
      <c r="AH71" s="181"/>
      <c r="AI71" s="181"/>
      <c r="AJ71" s="181"/>
      <c r="AK71" s="181"/>
      <c r="AL71" s="181"/>
      <c r="AM71" s="181"/>
      <c r="BB71" s="22"/>
      <c r="BH71" s="23"/>
    </row>
    <row r="72" spans="1:60" ht="15" customHeight="1">
      <c r="A72" s="200">
        <f t="shared" si="12"/>
        <v>63</v>
      </c>
      <c r="B72" s="38"/>
      <c r="C72" s="38"/>
      <c r="D72" s="36"/>
      <c r="E72" s="39"/>
      <c r="F72" s="35" t="str">
        <f t="shared" si="13"/>
        <v/>
      </c>
      <c r="G72" s="163" t="s">
        <v>178</v>
      </c>
      <c r="H72" s="35" t="str">
        <f t="shared" si="14"/>
        <v/>
      </c>
      <c r="I72" s="36"/>
      <c r="J72" s="36" t="str">
        <f t="shared" si="15"/>
        <v/>
      </c>
      <c r="K72" s="36" t="str">
        <f t="shared" si="16"/>
        <v/>
      </c>
      <c r="L72" s="36"/>
      <c r="M72" s="30">
        <f t="shared" si="7"/>
        <v>0</v>
      </c>
      <c r="N72" s="37"/>
      <c r="O72" s="199"/>
      <c r="P72" s="178">
        <f t="shared" si="8"/>
        <v>0</v>
      </c>
      <c r="Q72" s="179">
        <f t="shared" si="17"/>
        <v>0</v>
      </c>
      <c r="R72" s="179"/>
      <c r="S72" s="180">
        <f t="shared" si="9"/>
        <v>0</v>
      </c>
      <c r="T72" s="180">
        <f t="shared" ref="T72:T103" si="24">IF(B72="",0,1)</f>
        <v>0</v>
      </c>
      <c r="U72" s="179"/>
      <c r="V72" s="180">
        <f t="shared" ref="V72:V103" si="25">COUNTIF(I72,"ja")</f>
        <v>0</v>
      </c>
      <c r="W72" s="180">
        <f t="shared" si="18"/>
        <v>0</v>
      </c>
      <c r="X72" s="180">
        <f t="shared" si="19"/>
        <v>0</v>
      </c>
      <c r="Y72" s="180">
        <f t="shared" ref="Y72:Y103" si="26">IF(COUNTIF(L72,"")=1,0,1)</f>
        <v>0</v>
      </c>
      <c r="Z72" s="181"/>
      <c r="AA72" s="180">
        <f t="shared" si="10"/>
        <v>0</v>
      </c>
      <c r="AB72" s="180">
        <f t="shared" si="20"/>
        <v>0</v>
      </c>
      <c r="AC72" s="179">
        <f>'allg. Daten'!$C$17</f>
        <v>15</v>
      </c>
      <c r="AD72" s="179" t="str">
        <f t="shared" si="11"/>
        <v>0</v>
      </c>
      <c r="AE72" s="181"/>
      <c r="AF72" s="181"/>
      <c r="AG72" s="181"/>
      <c r="AH72" s="181"/>
      <c r="AI72" s="181"/>
      <c r="AJ72" s="181"/>
      <c r="AK72" s="181"/>
      <c r="AL72" s="181"/>
      <c r="AM72" s="181"/>
      <c r="BB72" s="22"/>
      <c r="BH72" s="23"/>
    </row>
    <row r="73" spans="1:60" ht="15" customHeight="1">
      <c r="A73" s="200">
        <f t="shared" si="12"/>
        <v>64</v>
      </c>
      <c r="B73" s="38"/>
      <c r="C73" s="38"/>
      <c r="D73" s="36"/>
      <c r="E73" s="39"/>
      <c r="F73" s="35" t="str">
        <f t="shared" si="13"/>
        <v/>
      </c>
      <c r="G73" s="163" t="s">
        <v>178</v>
      </c>
      <c r="H73" s="35" t="str">
        <f t="shared" si="14"/>
        <v/>
      </c>
      <c r="I73" s="36"/>
      <c r="J73" s="36" t="str">
        <f t="shared" si="15"/>
        <v/>
      </c>
      <c r="K73" s="36" t="str">
        <f t="shared" si="16"/>
        <v/>
      </c>
      <c r="L73" s="36"/>
      <c r="M73" s="30">
        <f t="shared" ref="M73:M109" si="27">P73</f>
        <v>0</v>
      </c>
      <c r="N73" s="37"/>
      <c r="O73" s="199"/>
      <c r="P73" s="178">
        <f t="shared" ref="P73:P109" si="28">IF(T73=0,0,IF(S73=0,Q73,0))</f>
        <v>0</v>
      </c>
      <c r="Q73" s="179">
        <f t="shared" si="17"/>
        <v>0</v>
      </c>
      <c r="R73" s="179"/>
      <c r="S73" s="180">
        <f t="shared" ref="S73:S109" si="29">COUNTIF(O73,"ja")</f>
        <v>0</v>
      </c>
      <c r="T73" s="180">
        <f t="shared" si="24"/>
        <v>0</v>
      </c>
      <c r="U73" s="179"/>
      <c r="V73" s="180">
        <f t="shared" si="25"/>
        <v>0</v>
      </c>
      <c r="W73" s="180">
        <f t="shared" si="18"/>
        <v>0</v>
      </c>
      <c r="X73" s="180">
        <f t="shared" si="19"/>
        <v>0</v>
      </c>
      <c r="Y73" s="180">
        <f t="shared" si="26"/>
        <v>0</v>
      </c>
      <c r="Z73" s="181"/>
      <c r="AA73" s="180">
        <f t="shared" ref="AA73:AA89" si="30">SUM(V73:Y73)</f>
        <v>0</v>
      </c>
      <c r="AB73" s="180">
        <f t="shared" si="20"/>
        <v>0</v>
      </c>
      <c r="AC73" s="179">
        <f>'allg. Daten'!$C$17</f>
        <v>15</v>
      </c>
      <c r="AD73" s="179" t="str">
        <f t="shared" ref="AD73:AD109" si="31">IF(G73="ja","10","0")</f>
        <v>0</v>
      </c>
      <c r="AE73" s="181"/>
      <c r="AF73" s="181"/>
      <c r="AG73" s="181"/>
      <c r="AH73" s="181"/>
      <c r="AI73" s="181"/>
      <c r="AJ73" s="181"/>
      <c r="AK73" s="181"/>
      <c r="AL73" s="181"/>
      <c r="AM73" s="181"/>
      <c r="BB73" s="22"/>
      <c r="BH73" s="23"/>
    </row>
    <row r="74" spans="1:60" ht="15" customHeight="1">
      <c r="A74" s="200">
        <f t="shared" si="12"/>
        <v>65</v>
      </c>
      <c r="B74" s="38"/>
      <c r="C74" s="38"/>
      <c r="D74" s="36"/>
      <c r="E74" s="39"/>
      <c r="F74" s="35" t="str">
        <f t="shared" si="13"/>
        <v/>
      </c>
      <c r="G74" s="163" t="s">
        <v>178</v>
      </c>
      <c r="H74" s="35" t="str">
        <f t="shared" si="14"/>
        <v/>
      </c>
      <c r="I74" s="36"/>
      <c r="J74" s="36" t="str">
        <f t="shared" si="15"/>
        <v/>
      </c>
      <c r="K74" s="36" t="str">
        <f t="shared" si="16"/>
        <v/>
      </c>
      <c r="L74" s="36"/>
      <c r="M74" s="30">
        <f t="shared" si="27"/>
        <v>0</v>
      </c>
      <c r="N74" s="37"/>
      <c r="O74" s="199"/>
      <c r="P74" s="178">
        <f t="shared" si="28"/>
        <v>0</v>
      </c>
      <c r="Q74" s="179">
        <f t="shared" si="17"/>
        <v>0</v>
      </c>
      <c r="R74" s="179"/>
      <c r="S74" s="180">
        <f t="shared" si="29"/>
        <v>0</v>
      </c>
      <c r="T74" s="180">
        <f t="shared" si="24"/>
        <v>0</v>
      </c>
      <c r="U74" s="179"/>
      <c r="V74" s="180">
        <f t="shared" si="25"/>
        <v>0</v>
      </c>
      <c r="W74" s="180">
        <f t="shared" si="18"/>
        <v>0</v>
      </c>
      <c r="X74" s="180">
        <f t="shared" si="19"/>
        <v>0</v>
      </c>
      <c r="Y74" s="180">
        <f t="shared" si="26"/>
        <v>0</v>
      </c>
      <c r="Z74" s="181"/>
      <c r="AA74" s="180">
        <f t="shared" si="30"/>
        <v>0</v>
      </c>
      <c r="AB74" s="180">
        <f t="shared" si="20"/>
        <v>0</v>
      </c>
      <c r="AC74" s="179">
        <f>'allg. Daten'!$C$17</f>
        <v>15</v>
      </c>
      <c r="AD74" s="179" t="str">
        <f t="shared" si="31"/>
        <v>0</v>
      </c>
      <c r="AE74" s="181"/>
      <c r="AF74" s="181"/>
      <c r="AG74" s="181"/>
      <c r="AH74" s="181"/>
      <c r="AI74" s="181"/>
      <c r="AJ74" s="181"/>
      <c r="AK74" s="181"/>
      <c r="AL74" s="181"/>
      <c r="AM74" s="181"/>
      <c r="BB74" s="22"/>
      <c r="BH74" s="23"/>
    </row>
    <row r="75" spans="1:60" ht="15" customHeight="1">
      <c r="A75" s="200">
        <f t="shared" ref="A75:A107" si="32">SUM(A74,1)</f>
        <v>66</v>
      </c>
      <c r="B75" s="38"/>
      <c r="C75" s="38"/>
      <c r="D75" s="36"/>
      <c r="E75" s="39"/>
      <c r="F75" s="35" t="str">
        <f t="shared" ref="F75:F109" si="33">IF(E75="","",TRUNC(YEARFRAC(E75,$R$1)))</f>
        <v/>
      </c>
      <c r="G75" s="163" t="s">
        <v>178</v>
      </c>
      <c r="H75" s="35" t="str">
        <f t="shared" ref="H75:H109" si="34">IF(F75="","",IF(AND(F75&lt;=12,G75="ja"),"Küken",IF(F75&lt;=10,"U11",IF(F75&lt;=12,"U13",IF(F75&lt;=14,"U15",IF(F75&lt;=16,"U17",IF(F75&lt;=18,"U19",IF(F75&lt;=20,"U21",IF(F75&lt;=24,"U25","25+")))))))))</f>
        <v/>
      </c>
      <c r="I75" s="36"/>
      <c r="J75" s="36" t="str">
        <f t="shared" ref="J75:J109" si="35">IF(G75="ja","gesperrt","")</f>
        <v/>
      </c>
      <c r="K75" s="36" t="str">
        <f t="shared" ref="K75:K109" si="36">IF(G75="ja","gesperrt","")</f>
        <v/>
      </c>
      <c r="L75" s="36"/>
      <c r="M75" s="30">
        <f t="shared" si="27"/>
        <v>0</v>
      </c>
      <c r="N75" s="37"/>
      <c r="O75" s="199"/>
      <c r="P75" s="178">
        <f t="shared" si="28"/>
        <v>0</v>
      </c>
      <c r="Q75" s="179">
        <f t="shared" ref="Q75:Q109" si="37">AB75*(AC75-AD75)</f>
        <v>0</v>
      </c>
      <c r="R75" s="179"/>
      <c r="S75" s="180">
        <f t="shared" si="29"/>
        <v>0</v>
      </c>
      <c r="T75" s="180">
        <f t="shared" si="24"/>
        <v>0</v>
      </c>
      <c r="U75" s="179"/>
      <c r="V75" s="180">
        <f t="shared" si="25"/>
        <v>0</v>
      </c>
      <c r="W75" s="180">
        <f t="shared" ref="W75:W109" si="38">IF(OR(J75="",J75="gesperrt"),0,1)</f>
        <v>0</v>
      </c>
      <c r="X75" s="180">
        <f t="shared" ref="X75:X109" si="39">IF(OR(K75="",K75="gesperrt"),0,1)</f>
        <v>0</v>
      </c>
      <c r="Y75" s="180">
        <f t="shared" si="26"/>
        <v>0</v>
      </c>
      <c r="Z75" s="181"/>
      <c r="AA75" s="180">
        <f t="shared" si="30"/>
        <v>0</v>
      </c>
      <c r="AB75" s="180">
        <f t="shared" ref="AB75:AB109" si="40">IF(AA75=4,"3",AA75)</f>
        <v>0</v>
      </c>
      <c r="AC75" s="179">
        <f>'allg. Daten'!$C$17</f>
        <v>15</v>
      </c>
      <c r="AD75" s="179" t="str">
        <f t="shared" si="31"/>
        <v>0</v>
      </c>
      <c r="AE75" s="181"/>
      <c r="AF75" s="181"/>
      <c r="AG75" s="181"/>
      <c r="AH75" s="181"/>
      <c r="AI75" s="181"/>
      <c r="AJ75" s="181"/>
      <c r="AK75" s="181"/>
      <c r="AL75" s="181"/>
      <c r="AM75" s="181"/>
      <c r="BB75" s="22"/>
      <c r="BH75" s="23"/>
    </row>
    <row r="76" spans="1:60" ht="15" customHeight="1">
      <c r="A76" s="200">
        <f t="shared" si="32"/>
        <v>67</v>
      </c>
      <c r="B76" s="38"/>
      <c r="C76" s="38"/>
      <c r="D76" s="36"/>
      <c r="E76" s="39"/>
      <c r="F76" s="35" t="str">
        <f t="shared" si="33"/>
        <v/>
      </c>
      <c r="G76" s="163" t="s">
        <v>178</v>
      </c>
      <c r="H76" s="35" t="str">
        <f t="shared" si="34"/>
        <v/>
      </c>
      <c r="I76" s="36"/>
      <c r="J76" s="36" t="str">
        <f t="shared" si="35"/>
        <v/>
      </c>
      <c r="K76" s="36" t="str">
        <f t="shared" si="36"/>
        <v/>
      </c>
      <c r="L76" s="36"/>
      <c r="M76" s="30">
        <f t="shared" si="27"/>
        <v>0</v>
      </c>
      <c r="N76" s="37"/>
      <c r="O76" s="199"/>
      <c r="P76" s="178">
        <f t="shared" si="28"/>
        <v>0</v>
      </c>
      <c r="Q76" s="179">
        <f t="shared" si="37"/>
        <v>0</v>
      </c>
      <c r="R76" s="179"/>
      <c r="S76" s="180">
        <f t="shared" si="29"/>
        <v>0</v>
      </c>
      <c r="T76" s="180">
        <f t="shared" si="24"/>
        <v>0</v>
      </c>
      <c r="U76" s="179"/>
      <c r="V76" s="180">
        <f t="shared" si="25"/>
        <v>0</v>
      </c>
      <c r="W76" s="180">
        <f t="shared" si="38"/>
        <v>0</v>
      </c>
      <c r="X76" s="180">
        <f t="shared" si="39"/>
        <v>0</v>
      </c>
      <c r="Y76" s="180">
        <f t="shared" si="26"/>
        <v>0</v>
      </c>
      <c r="Z76" s="181"/>
      <c r="AA76" s="180">
        <f t="shared" si="30"/>
        <v>0</v>
      </c>
      <c r="AB76" s="180">
        <f t="shared" si="40"/>
        <v>0</v>
      </c>
      <c r="AC76" s="179">
        <f>'allg. Daten'!$C$17</f>
        <v>15</v>
      </c>
      <c r="AD76" s="179" t="str">
        <f t="shared" si="31"/>
        <v>0</v>
      </c>
      <c r="AE76" s="181"/>
      <c r="AF76" s="181"/>
      <c r="AG76" s="181"/>
      <c r="AH76" s="181"/>
      <c r="AI76" s="181"/>
      <c r="AJ76" s="181"/>
      <c r="AK76" s="181"/>
      <c r="AL76" s="181"/>
      <c r="AM76" s="181"/>
      <c r="BB76" s="22"/>
      <c r="BH76" s="23"/>
    </row>
    <row r="77" spans="1:60" ht="15" customHeight="1">
      <c r="A77" s="200">
        <f t="shared" si="32"/>
        <v>68</v>
      </c>
      <c r="B77" s="38"/>
      <c r="C77" s="38"/>
      <c r="D77" s="36"/>
      <c r="E77" s="39"/>
      <c r="F77" s="35" t="str">
        <f t="shared" si="33"/>
        <v/>
      </c>
      <c r="G77" s="163" t="s">
        <v>178</v>
      </c>
      <c r="H77" s="35" t="str">
        <f t="shared" si="34"/>
        <v/>
      </c>
      <c r="I77" s="36"/>
      <c r="J77" s="36" t="str">
        <f t="shared" si="35"/>
        <v/>
      </c>
      <c r="K77" s="36" t="str">
        <f t="shared" si="36"/>
        <v/>
      </c>
      <c r="L77" s="36"/>
      <c r="M77" s="30">
        <f t="shared" si="27"/>
        <v>0</v>
      </c>
      <c r="N77" s="37"/>
      <c r="O77" s="199"/>
      <c r="P77" s="178">
        <f t="shared" si="28"/>
        <v>0</v>
      </c>
      <c r="Q77" s="179">
        <f t="shared" si="37"/>
        <v>0</v>
      </c>
      <c r="R77" s="179"/>
      <c r="S77" s="180">
        <f t="shared" si="29"/>
        <v>0</v>
      </c>
      <c r="T77" s="180">
        <f t="shared" si="24"/>
        <v>0</v>
      </c>
      <c r="U77" s="179"/>
      <c r="V77" s="180">
        <f t="shared" si="25"/>
        <v>0</v>
      </c>
      <c r="W77" s="180">
        <f t="shared" si="38"/>
        <v>0</v>
      </c>
      <c r="X77" s="180">
        <f t="shared" si="39"/>
        <v>0</v>
      </c>
      <c r="Y77" s="180">
        <f t="shared" si="26"/>
        <v>0</v>
      </c>
      <c r="Z77" s="181"/>
      <c r="AA77" s="180">
        <f t="shared" si="30"/>
        <v>0</v>
      </c>
      <c r="AB77" s="180">
        <f t="shared" si="40"/>
        <v>0</v>
      </c>
      <c r="AC77" s="179">
        <f>'allg. Daten'!$C$17</f>
        <v>15</v>
      </c>
      <c r="AD77" s="179" t="str">
        <f t="shared" si="31"/>
        <v>0</v>
      </c>
      <c r="AE77" s="181"/>
      <c r="AF77" s="181"/>
      <c r="AG77" s="181"/>
      <c r="AH77" s="181"/>
      <c r="AI77" s="181"/>
      <c r="AJ77" s="181"/>
      <c r="AK77" s="181"/>
      <c r="AL77" s="181"/>
      <c r="AM77" s="181"/>
      <c r="BB77" s="22"/>
      <c r="BH77" s="23"/>
    </row>
    <row r="78" spans="1:60" ht="15" customHeight="1">
      <c r="A78" s="200">
        <f t="shared" si="32"/>
        <v>69</v>
      </c>
      <c r="B78" s="38"/>
      <c r="C78" s="38"/>
      <c r="D78" s="36"/>
      <c r="E78" s="39"/>
      <c r="F78" s="35" t="str">
        <f t="shared" si="33"/>
        <v/>
      </c>
      <c r="G78" s="163" t="s">
        <v>178</v>
      </c>
      <c r="H78" s="35" t="str">
        <f t="shared" si="34"/>
        <v/>
      </c>
      <c r="I78" s="36"/>
      <c r="J78" s="36" t="str">
        <f t="shared" si="35"/>
        <v/>
      </c>
      <c r="K78" s="36" t="str">
        <f t="shared" si="36"/>
        <v/>
      </c>
      <c r="L78" s="36"/>
      <c r="M78" s="30">
        <f t="shared" si="27"/>
        <v>0</v>
      </c>
      <c r="N78" s="37"/>
      <c r="O78" s="199"/>
      <c r="P78" s="178">
        <f t="shared" si="28"/>
        <v>0</v>
      </c>
      <c r="Q78" s="179">
        <f t="shared" si="37"/>
        <v>0</v>
      </c>
      <c r="R78" s="179"/>
      <c r="S78" s="180">
        <f t="shared" si="29"/>
        <v>0</v>
      </c>
      <c r="T78" s="180">
        <f t="shared" si="24"/>
        <v>0</v>
      </c>
      <c r="U78" s="179"/>
      <c r="V78" s="180">
        <f t="shared" si="25"/>
        <v>0</v>
      </c>
      <c r="W78" s="180">
        <f t="shared" si="38"/>
        <v>0</v>
      </c>
      <c r="X78" s="180">
        <f t="shared" si="39"/>
        <v>0</v>
      </c>
      <c r="Y78" s="180">
        <f t="shared" si="26"/>
        <v>0</v>
      </c>
      <c r="Z78" s="181"/>
      <c r="AA78" s="180">
        <f t="shared" si="30"/>
        <v>0</v>
      </c>
      <c r="AB78" s="180">
        <f t="shared" si="40"/>
        <v>0</v>
      </c>
      <c r="AC78" s="179">
        <f>'allg. Daten'!$C$17</f>
        <v>15</v>
      </c>
      <c r="AD78" s="179" t="str">
        <f t="shared" si="31"/>
        <v>0</v>
      </c>
      <c r="AE78" s="181"/>
      <c r="AF78" s="181"/>
      <c r="AG78" s="181"/>
      <c r="AH78" s="181"/>
      <c r="AI78" s="181"/>
      <c r="AJ78" s="181"/>
      <c r="AK78" s="181"/>
      <c r="AL78" s="181"/>
      <c r="AM78" s="181"/>
      <c r="BB78" s="22"/>
      <c r="BH78" s="23"/>
    </row>
    <row r="79" spans="1:60" ht="15" customHeight="1">
      <c r="A79" s="200">
        <f t="shared" si="32"/>
        <v>70</v>
      </c>
      <c r="B79" s="38"/>
      <c r="C79" s="38"/>
      <c r="D79" s="36"/>
      <c r="E79" s="39"/>
      <c r="F79" s="35" t="str">
        <f t="shared" si="33"/>
        <v/>
      </c>
      <c r="G79" s="163" t="s">
        <v>178</v>
      </c>
      <c r="H79" s="35" t="str">
        <f t="shared" si="34"/>
        <v/>
      </c>
      <c r="I79" s="36"/>
      <c r="J79" s="36" t="str">
        <f t="shared" si="35"/>
        <v/>
      </c>
      <c r="K79" s="36" t="str">
        <f t="shared" si="36"/>
        <v/>
      </c>
      <c r="L79" s="36"/>
      <c r="M79" s="30">
        <f t="shared" si="27"/>
        <v>0</v>
      </c>
      <c r="N79" s="37"/>
      <c r="O79" s="199"/>
      <c r="P79" s="178">
        <f t="shared" si="28"/>
        <v>0</v>
      </c>
      <c r="Q79" s="179">
        <f t="shared" si="37"/>
        <v>0</v>
      </c>
      <c r="R79" s="179"/>
      <c r="S79" s="180">
        <f t="shared" si="29"/>
        <v>0</v>
      </c>
      <c r="T79" s="180">
        <f t="shared" si="24"/>
        <v>0</v>
      </c>
      <c r="U79" s="179"/>
      <c r="V79" s="180">
        <f t="shared" si="25"/>
        <v>0</v>
      </c>
      <c r="W79" s="180">
        <f t="shared" si="38"/>
        <v>0</v>
      </c>
      <c r="X79" s="180">
        <f t="shared" si="39"/>
        <v>0</v>
      </c>
      <c r="Y79" s="180">
        <f t="shared" si="26"/>
        <v>0</v>
      </c>
      <c r="Z79" s="181"/>
      <c r="AA79" s="180">
        <f t="shared" si="30"/>
        <v>0</v>
      </c>
      <c r="AB79" s="180">
        <f t="shared" si="40"/>
        <v>0</v>
      </c>
      <c r="AC79" s="179">
        <f>'allg. Daten'!$C$17</f>
        <v>15</v>
      </c>
      <c r="AD79" s="179" t="str">
        <f t="shared" si="31"/>
        <v>0</v>
      </c>
      <c r="AE79" s="181"/>
      <c r="AF79" s="181"/>
      <c r="AG79" s="181"/>
      <c r="AH79" s="181"/>
      <c r="AI79" s="181"/>
      <c r="AJ79" s="181"/>
      <c r="AK79" s="181"/>
      <c r="AL79" s="181"/>
      <c r="AM79" s="181"/>
      <c r="BB79" s="22"/>
      <c r="BH79" s="23"/>
    </row>
    <row r="80" spans="1:60" ht="15" customHeight="1">
      <c r="A80" s="200">
        <f t="shared" si="32"/>
        <v>71</v>
      </c>
      <c r="B80" s="38"/>
      <c r="C80" s="38"/>
      <c r="D80" s="36"/>
      <c r="E80" s="39"/>
      <c r="F80" s="35" t="str">
        <f t="shared" si="33"/>
        <v/>
      </c>
      <c r="G80" s="163" t="s">
        <v>178</v>
      </c>
      <c r="H80" s="35" t="str">
        <f t="shared" si="34"/>
        <v/>
      </c>
      <c r="I80" s="36"/>
      <c r="J80" s="36" t="str">
        <f t="shared" si="35"/>
        <v/>
      </c>
      <c r="K80" s="36" t="str">
        <f t="shared" si="36"/>
        <v/>
      </c>
      <c r="L80" s="36"/>
      <c r="M80" s="30">
        <f t="shared" si="27"/>
        <v>0</v>
      </c>
      <c r="N80" s="37"/>
      <c r="O80" s="199"/>
      <c r="P80" s="178">
        <f t="shared" si="28"/>
        <v>0</v>
      </c>
      <c r="Q80" s="179">
        <f t="shared" si="37"/>
        <v>0</v>
      </c>
      <c r="R80" s="179"/>
      <c r="S80" s="180">
        <f t="shared" si="29"/>
        <v>0</v>
      </c>
      <c r="T80" s="180">
        <f t="shared" si="24"/>
        <v>0</v>
      </c>
      <c r="U80" s="179"/>
      <c r="V80" s="180">
        <f t="shared" si="25"/>
        <v>0</v>
      </c>
      <c r="W80" s="180">
        <f t="shared" si="38"/>
        <v>0</v>
      </c>
      <c r="X80" s="180">
        <f t="shared" si="39"/>
        <v>0</v>
      </c>
      <c r="Y80" s="180">
        <f t="shared" si="26"/>
        <v>0</v>
      </c>
      <c r="Z80" s="181"/>
      <c r="AA80" s="180">
        <f t="shared" si="30"/>
        <v>0</v>
      </c>
      <c r="AB80" s="180">
        <f t="shared" si="40"/>
        <v>0</v>
      </c>
      <c r="AC80" s="179">
        <f>'allg. Daten'!$C$17</f>
        <v>15</v>
      </c>
      <c r="AD80" s="179" t="str">
        <f t="shared" si="31"/>
        <v>0</v>
      </c>
      <c r="AE80" s="181"/>
      <c r="AF80" s="181"/>
      <c r="AG80" s="181"/>
      <c r="AH80" s="181"/>
      <c r="AI80" s="181"/>
      <c r="AJ80" s="181"/>
      <c r="AK80" s="181"/>
      <c r="AL80" s="181"/>
      <c r="AM80" s="181"/>
      <c r="BB80" s="22"/>
      <c r="BH80" s="23"/>
    </row>
    <row r="81" spans="1:60" ht="15" customHeight="1">
      <c r="A81" s="200">
        <f t="shared" si="32"/>
        <v>72</v>
      </c>
      <c r="B81" s="38"/>
      <c r="C81" s="38"/>
      <c r="D81" s="36"/>
      <c r="E81" s="39"/>
      <c r="F81" s="35" t="str">
        <f t="shared" si="33"/>
        <v/>
      </c>
      <c r="G81" s="163" t="s">
        <v>178</v>
      </c>
      <c r="H81" s="35" t="str">
        <f t="shared" si="34"/>
        <v/>
      </c>
      <c r="I81" s="36"/>
      <c r="J81" s="36" t="str">
        <f t="shared" si="35"/>
        <v/>
      </c>
      <c r="K81" s="36" t="str">
        <f t="shared" si="36"/>
        <v/>
      </c>
      <c r="L81" s="36"/>
      <c r="M81" s="30">
        <f t="shared" si="27"/>
        <v>0</v>
      </c>
      <c r="N81" s="37"/>
      <c r="O81" s="199"/>
      <c r="P81" s="178">
        <f t="shared" si="28"/>
        <v>0</v>
      </c>
      <c r="Q81" s="179">
        <f t="shared" si="37"/>
        <v>0</v>
      </c>
      <c r="R81" s="179"/>
      <c r="S81" s="180">
        <f t="shared" si="29"/>
        <v>0</v>
      </c>
      <c r="T81" s="180">
        <f t="shared" si="24"/>
        <v>0</v>
      </c>
      <c r="U81" s="179"/>
      <c r="V81" s="180">
        <f t="shared" si="25"/>
        <v>0</v>
      </c>
      <c r="W81" s="180">
        <f t="shared" si="38"/>
        <v>0</v>
      </c>
      <c r="X81" s="180">
        <f t="shared" si="39"/>
        <v>0</v>
      </c>
      <c r="Y81" s="180">
        <f t="shared" si="26"/>
        <v>0</v>
      </c>
      <c r="Z81" s="181"/>
      <c r="AA81" s="180">
        <f t="shared" si="30"/>
        <v>0</v>
      </c>
      <c r="AB81" s="180">
        <f t="shared" si="40"/>
        <v>0</v>
      </c>
      <c r="AC81" s="179">
        <f>'allg. Daten'!$C$17</f>
        <v>15</v>
      </c>
      <c r="AD81" s="179" t="str">
        <f t="shared" si="31"/>
        <v>0</v>
      </c>
      <c r="AE81" s="181"/>
      <c r="AF81" s="181"/>
      <c r="AG81" s="181"/>
      <c r="AH81" s="181"/>
      <c r="AI81" s="181"/>
      <c r="AJ81" s="181"/>
      <c r="AK81" s="181"/>
      <c r="AL81" s="181"/>
      <c r="AM81" s="181"/>
      <c r="BB81" s="22"/>
      <c r="BH81" s="23"/>
    </row>
    <row r="82" spans="1:60" ht="15" customHeight="1">
      <c r="A82" s="200">
        <f t="shared" si="32"/>
        <v>73</v>
      </c>
      <c r="B82" s="38"/>
      <c r="C82" s="38"/>
      <c r="D82" s="36"/>
      <c r="E82" s="39"/>
      <c r="F82" s="35" t="str">
        <f t="shared" si="33"/>
        <v/>
      </c>
      <c r="G82" s="163" t="s">
        <v>178</v>
      </c>
      <c r="H82" s="35" t="str">
        <f t="shared" si="34"/>
        <v/>
      </c>
      <c r="I82" s="36"/>
      <c r="J82" s="36" t="str">
        <f t="shared" si="35"/>
        <v/>
      </c>
      <c r="K82" s="36" t="str">
        <f t="shared" si="36"/>
        <v/>
      </c>
      <c r="L82" s="36"/>
      <c r="M82" s="30">
        <f t="shared" si="27"/>
        <v>0</v>
      </c>
      <c r="N82" s="37"/>
      <c r="O82" s="199"/>
      <c r="P82" s="178">
        <f t="shared" si="28"/>
        <v>0</v>
      </c>
      <c r="Q82" s="179">
        <f t="shared" si="37"/>
        <v>0</v>
      </c>
      <c r="R82" s="179"/>
      <c r="S82" s="180">
        <f t="shared" si="29"/>
        <v>0</v>
      </c>
      <c r="T82" s="180">
        <f t="shared" si="24"/>
        <v>0</v>
      </c>
      <c r="U82" s="179"/>
      <c r="V82" s="180">
        <f t="shared" si="25"/>
        <v>0</v>
      </c>
      <c r="W82" s="180">
        <f t="shared" si="38"/>
        <v>0</v>
      </c>
      <c r="X82" s="180">
        <f t="shared" si="39"/>
        <v>0</v>
      </c>
      <c r="Y82" s="180">
        <f t="shared" si="26"/>
        <v>0</v>
      </c>
      <c r="Z82" s="181"/>
      <c r="AA82" s="180">
        <f t="shared" si="30"/>
        <v>0</v>
      </c>
      <c r="AB82" s="180">
        <f t="shared" si="40"/>
        <v>0</v>
      </c>
      <c r="AC82" s="179">
        <f>'allg. Daten'!$C$17</f>
        <v>15</v>
      </c>
      <c r="AD82" s="179" t="str">
        <f t="shared" si="31"/>
        <v>0</v>
      </c>
      <c r="AE82" s="181"/>
      <c r="AF82" s="181"/>
      <c r="AG82" s="181"/>
      <c r="AH82" s="181"/>
      <c r="AI82" s="181"/>
      <c r="AJ82" s="181"/>
      <c r="AK82" s="181"/>
      <c r="AL82" s="181"/>
      <c r="AM82" s="181"/>
      <c r="BB82" s="22"/>
      <c r="BH82" s="23"/>
    </row>
    <row r="83" spans="1:60" ht="15" customHeight="1">
      <c r="A83" s="200">
        <f t="shared" si="32"/>
        <v>74</v>
      </c>
      <c r="B83" s="38"/>
      <c r="C83" s="38"/>
      <c r="D83" s="36"/>
      <c r="E83" s="39"/>
      <c r="F83" s="35" t="str">
        <f t="shared" si="33"/>
        <v/>
      </c>
      <c r="G83" s="163" t="s">
        <v>178</v>
      </c>
      <c r="H83" s="35" t="str">
        <f t="shared" si="34"/>
        <v/>
      </c>
      <c r="I83" s="36"/>
      <c r="J83" s="36" t="str">
        <f t="shared" si="35"/>
        <v/>
      </c>
      <c r="K83" s="36" t="str">
        <f t="shared" si="36"/>
        <v/>
      </c>
      <c r="L83" s="36"/>
      <c r="M83" s="30">
        <f t="shared" si="27"/>
        <v>0</v>
      </c>
      <c r="N83" s="37"/>
      <c r="O83" s="199"/>
      <c r="P83" s="178">
        <f t="shared" si="28"/>
        <v>0</v>
      </c>
      <c r="Q83" s="179">
        <f t="shared" si="37"/>
        <v>0</v>
      </c>
      <c r="R83" s="179"/>
      <c r="S83" s="180">
        <f t="shared" si="29"/>
        <v>0</v>
      </c>
      <c r="T83" s="180">
        <f t="shared" si="24"/>
        <v>0</v>
      </c>
      <c r="U83" s="179"/>
      <c r="V83" s="180">
        <f t="shared" si="25"/>
        <v>0</v>
      </c>
      <c r="W83" s="180">
        <f t="shared" si="38"/>
        <v>0</v>
      </c>
      <c r="X83" s="180">
        <f t="shared" si="39"/>
        <v>0</v>
      </c>
      <c r="Y83" s="180">
        <f t="shared" si="26"/>
        <v>0</v>
      </c>
      <c r="Z83" s="181"/>
      <c r="AA83" s="180">
        <f t="shared" si="30"/>
        <v>0</v>
      </c>
      <c r="AB83" s="180">
        <f t="shared" si="40"/>
        <v>0</v>
      </c>
      <c r="AC83" s="179">
        <f>'allg. Daten'!$C$17</f>
        <v>15</v>
      </c>
      <c r="AD83" s="179" t="str">
        <f t="shared" si="31"/>
        <v>0</v>
      </c>
      <c r="AE83" s="181"/>
      <c r="AF83" s="181"/>
      <c r="AG83" s="181"/>
      <c r="AH83" s="181"/>
      <c r="AI83" s="181"/>
      <c r="AJ83" s="181"/>
      <c r="AK83" s="181"/>
      <c r="AL83" s="181"/>
      <c r="AM83" s="181"/>
      <c r="BB83" s="22"/>
      <c r="BH83" s="23"/>
    </row>
    <row r="84" spans="1:60" ht="15" customHeight="1">
      <c r="A84" s="200">
        <f t="shared" si="32"/>
        <v>75</v>
      </c>
      <c r="B84" s="38"/>
      <c r="C84" s="38"/>
      <c r="D84" s="36"/>
      <c r="E84" s="39"/>
      <c r="F84" s="35" t="str">
        <f t="shared" si="33"/>
        <v/>
      </c>
      <c r="G84" s="163" t="s">
        <v>178</v>
      </c>
      <c r="H84" s="35" t="str">
        <f t="shared" si="34"/>
        <v/>
      </c>
      <c r="I84" s="36"/>
      <c r="J84" s="36" t="str">
        <f t="shared" si="35"/>
        <v/>
      </c>
      <c r="K84" s="36" t="str">
        <f t="shared" si="36"/>
        <v/>
      </c>
      <c r="L84" s="36"/>
      <c r="M84" s="30">
        <f t="shared" si="27"/>
        <v>0</v>
      </c>
      <c r="N84" s="37"/>
      <c r="O84" s="199"/>
      <c r="P84" s="178">
        <f t="shared" si="28"/>
        <v>0</v>
      </c>
      <c r="Q84" s="179">
        <f t="shared" si="37"/>
        <v>0</v>
      </c>
      <c r="R84" s="179"/>
      <c r="S84" s="180">
        <f t="shared" si="29"/>
        <v>0</v>
      </c>
      <c r="T84" s="180">
        <f t="shared" si="24"/>
        <v>0</v>
      </c>
      <c r="U84" s="179"/>
      <c r="V84" s="180">
        <f t="shared" si="25"/>
        <v>0</v>
      </c>
      <c r="W84" s="180">
        <f t="shared" si="38"/>
        <v>0</v>
      </c>
      <c r="X84" s="180">
        <f t="shared" si="39"/>
        <v>0</v>
      </c>
      <c r="Y84" s="180">
        <f t="shared" si="26"/>
        <v>0</v>
      </c>
      <c r="Z84" s="181"/>
      <c r="AA84" s="180">
        <f t="shared" si="30"/>
        <v>0</v>
      </c>
      <c r="AB84" s="180">
        <f t="shared" si="40"/>
        <v>0</v>
      </c>
      <c r="AC84" s="179">
        <f>'allg. Daten'!$C$17</f>
        <v>15</v>
      </c>
      <c r="AD84" s="179" t="str">
        <f t="shared" si="31"/>
        <v>0</v>
      </c>
      <c r="AE84" s="181"/>
      <c r="AF84" s="181"/>
      <c r="AG84" s="181"/>
      <c r="AH84" s="181"/>
      <c r="AI84" s="181"/>
      <c r="AJ84" s="181"/>
      <c r="AK84" s="181"/>
      <c r="AL84" s="181"/>
      <c r="AM84" s="181"/>
      <c r="BB84" s="22"/>
      <c r="BH84" s="23"/>
    </row>
    <row r="85" spans="1:60" ht="15" customHeight="1">
      <c r="A85" s="200">
        <f t="shared" si="32"/>
        <v>76</v>
      </c>
      <c r="B85" s="38"/>
      <c r="C85" s="38"/>
      <c r="D85" s="36"/>
      <c r="E85" s="39"/>
      <c r="F85" s="35" t="str">
        <f t="shared" si="33"/>
        <v/>
      </c>
      <c r="G85" s="163" t="s">
        <v>178</v>
      </c>
      <c r="H85" s="35" t="str">
        <f t="shared" si="34"/>
        <v/>
      </c>
      <c r="I85" s="36"/>
      <c r="J85" s="36" t="str">
        <f t="shared" si="35"/>
        <v/>
      </c>
      <c r="K85" s="36" t="str">
        <f t="shared" si="36"/>
        <v/>
      </c>
      <c r="L85" s="36"/>
      <c r="M85" s="30">
        <f t="shared" si="27"/>
        <v>0</v>
      </c>
      <c r="N85" s="37"/>
      <c r="O85" s="199"/>
      <c r="P85" s="178">
        <f t="shared" si="28"/>
        <v>0</v>
      </c>
      <c r="Q85" s="179">
        <f t="shared" si="37"/>
        <v>0</v>
      </c>
      <c r="R85" s="179"/>
      <c r="S85" s="180">
        <f t="shared" si="29"/>
        <v>0</v>
      </c>
      <c r="T85" s="180">
        <f t="shared" si="24"/>
        <v>0</v>
      </c>
      <c r="U85" s="179"/>
      <c r="V85" s="180">
        <f t="shared" si="25"/>
        <v>0</v>
      </c>
      <c r="W85" s="180">
        <f t="shared" si="38"/>
        <v>0</v>
      </c>
      <c r="X85" s="180">
        <f t="shared" si="39"/>
        <v>0</v>
      </c>
      <c r="Y85" s="180">
        <f t="shared" si="26"/>
        <v>0</v>
      </c>
      <c r="Z85" s="181"/>
      <c r="AA85" s="180">
        <f t="shared" si="30"/>
        <v>0</v>
      </c>
      <c r="AB85" s="180">
        <f t="shared" si="40"/>
        <v>0</v>
      </c>
      <c r="AC85" s="179">
        <f>'allg. Daten'!$C$17</f>
        <v>15</v>
      </c>
      <c r="AD85" s="179" t="str">
        <f t="shared" si="31"/>
        <v>0</v>
      </c>
      <c r="AE85" s="181"/>
      <c r="AF85" s="181"/>
      <c r="AG85" s="181"/>
      <c r="AH85" s="181"/>
      <c r="AI85" s="181"/>
      <c r="AJ85" s="181"/>
      <c r="AK85" s="181"/>
      <c r="AL85" s="181"/>
      <c r="AM85" s="181"/>
      <c r="BB85" s="22"/>
      <c r="BH85" s="23"/>
    </row>
    <row r="86" spans="1:60" ht="15" customHeight="1">
      <c r="A86" s="200">
        <f t="shared" si="32"/>
        <v>77</v>
      </c>
      <c r="B86" s="38"/>
      <c r="C86" s="38"/>
      <c r="D86" s="36"/>
      <c r="E86" s="39"/>
      <c r="F86" s="35" t="str">
        <f t="shared" si="33"/>
        <v/>
      </c>
      <c r="G86" s="163" t="s">
        <v>178</v>
      </c>
      <c r="H86" s="35" t="str">
        <f t="shared" si="34"/>
        <v/>
      </c>
      <c r="I86" s="36"/>
      <c r="J86" s="36" t="str">
        <f t="shared" si="35"/>
        <v/>
      </c>
      <c r="K86" s="36" t="str">
        <f t="shared" si="36"/>
        <v/>
      </c>
      <c r="L86" s="36"/>
      <c r="M86" s="30">
        <f t="shared" si="27"/>
        <v>0</v>
      </c>
      <c r="N86" s="37"/>
      <c r="O86" s="199"/>
      <c r="P86" s="178">
        <f t="shared" si="28"/>
        <v>0</v>
      </c>
      <c r="Q86" s="179">
        <f t="shared" si="37"/>
        <v>0</v>
      </c>
      <c r="R86" s="179"/>
      <c r="S86" s="180">
        <f t="shared" si="29"/>
        <v>0</v>
      </c>
      <c r="T86" s="180">
        <f t="shared" si="24"/>
        <v>0</v>
      </c>
      <c r="U86" s="179"/>
      <c r="V86" s="180">
        <f t="shared" si="25"/>
        <v>0</v>
      </c>
      <c r="W86" s="180">
        <f t="shared" si="38"/>
        <v>0</v>
      </c>
      <c r="X86" s="180">
        <f t="shared" si="39"/>
        <v>0</v>
      </c>
      <c r="Y86" s="180">
        <f t="shared" si="26"/>
        <v>0</v>
      </c>
      <c r="Z86" s="181"/>
      <c r="AA86" s="180">
        <f t="shared" si="30"/>
        <v>0</v>
      </c>
      <c r="AB86" s="180">
        <f t="shared" si="40"/>
        <v>0</v>
      </c>
      <c r="AC86" s="179">
        <f>'allg. Daten'!$C$17</f>
        <v>15</v>
      </c>
      <c r="AD86" s="179" t="str">
        <f t="shared" si="31"/>
        <v>0</v>
      </c>
      <c r="AE86" s="181"/>
      <c r="AF86" s="181"/>
      <c r="AG86" s="181"/>
      <c r="AH86" s="181"/>
      <c r="AI86" s="181"/>
      <c r="AJ86" s="181"/>
      <c r="AK86" s="181"/>
      <c r="AL86" s="181"/>
      <c r="AM86" s="181"/>
      <c r="BB86" s="22"/>
      <c r="BH86" s="23"/>
    </row>
    <row r="87" spans="1:60" ht="15" customHeight="1">
      <c r="A87" s="200">
        <f t="shared" si="32"/>
        <v>78</v>
      </c>
      <c r="B87" s="38"/>
      <c r="C87" s="38"/>
      <c r="D87" s="36"/>
      <c r="E87" s="39"/>
      <c r="F87" s="35" t="str">
        <f t="shared" si="33"/>
        <v/>
      </c>
      <c r="G87" s="163" t="s">
        <v>178</v>
      </c>
      <c r="H87" s="35" t="str">
        <f t="shared" si="34"/>
        <v/>
      </c>
      <c r="I87" s="36"/>
      <c r="J87" s="36" t="str">
        <f t="shared" si="35"/>
        <v/>
      </c>
      <c r="K87" s="36" t="str">
        <f t="shared" si="36"/>
        <v/>
      </c>
      <c r="L87" s="36"/>
      <c r="M87" s="30">
        <f t="shared" si="27"/>
        <v>0</v>
      </c>
      <c r="N87" s="37"/>
      <c r="O87" s="199"/>
      <c r="P87" s="178">
        <f t="shared" si="28"/>
        <v>0</v>
      </c>
      <c r="Q87" s="179">
        <f t="shared" si="37"/>
        <v>0</v>
      </c>
      <c r="R87" s="179"/>
      <c r="S87" s="180">
        <f t="shared" si="29"/>
        <v>0</v>
      </c>
      <c r="T87" s="180">
        <f t="shared" si="24"/>
        <v>0</v>
      </c>
      <c r="U87" s="179"/>
      <c r="V87" s="180">
        <f t="shared" si="25"/>
        <v>0</v>
      </c>
      <c r="W87" s="180">
        <f t="shared" si="38"/>
        <v>0</v>
      </c>
      <c r="X87" s="180">
        <f t="shared" si="39"/>
        <v>0</v>
      </c>
      <c r="Y87" s="180">
        <f t="shared" si="26"/>
        <v>0</v>
      </c>
      <c r="Z87" s="181"/>
      <c r="AA87" s="180">
        <f t="shared" si="30"/>
        <v>0</v>
      </c>
      <c r="AB87" s="180">
        <f t="shared" si="40"/>
        <v>0</v>
      </c>
      <c r="AC87" s="179">
        <f>'allg. Daten'!$C$17</f>
        <v>15</v>
      </c>
      <c r="AD87" s="179" t="str">
        <f t="shared" si="31"/>
        <v>0</v>
      </c>
      <c r="AE87" s="181"/>
      <c r="AF87" s="181"/>
      <c r="AG87" s="181"/>
      <c r="AH87" s="181"/>
      <c r="AI87" s="181"/>
      <c r="AJ87" s="181"/>
      <c r="AK87" s="181"/>
      <c r="AL87" s="181"/>
      <c r="AM87" s="181"/>
      <c r="BB87" s="22"/>
      <c r="BH87" s="23"/>
    </row>
    <row r="88" spans="1:60" ht="15" customHeight="1">
      <c r="A88" s="200">
        <f t="shared" si="32"/>
        <v>79</v>
      </c>
      <c r="B88" s="38"/>
      <c r="C88" s="38"/>
      <c r="D88" s="36"/>
      <c r="E88" s="39"/>
      <c r="F88" s="35" t="str">
        <f t="shared" si="33"/>
        <v/>
      </c>
      <c r="G88" s="163" t="s">
        <v>178</v>
      </c>
      <c r="H88" s="35" t="str">
        <f t="shared" si="34"/>
        <v/>
      </c>
      <c r="I88" s="36"/>
      <c r="J88" s="36" t="str">
        <f t="shared" si="35"/>
        <v/>
      </c>
      <c r="K88" s="36" t="str">
        <f t="shared" si="36"/>
        <v/>
      </c>
      <c r="L88" s="36"/>
      <c r="M88" s="30">
        <f t="shared" si="27"/>
        <v>0</v>
      </c>
      <c r="N88" s="37"/>
      <c r="O88" s="199"/>
      <c r="P88" s="178">
        <f t="shared" si="28"/>
        <v>0</v>
      </c>
      <c r="Q88" s="179">
        <f t="shared" si="37"/>
        <v>0</v>
      </c>
      <c r="R88" s="179"/>
      <c r="S88" s="180">
        <f t="shared" si="29"/>
        <v>0</v>
      </c>
      <c r="T88" s="180">
        <f t="shared" si="24"/>
        <v>0</v>
      </c>
      <c r="U88" s="179"/>
      <c r="V88" s="180">
        <f t="shared" si="25"/>
        <v>0</v>
      </c>
      <c r="W88" s="180">
        <f t="shared" si="38"/>
        <v>0</v>
      </c>
      <c r="X88" s="180">
        <f t="shared" si="39"/>
        <v>0</v>
      </c>
      <c r="Y88" s="180">
        <f t="shared" si="26"/>
        <v>0</v>
      </c>
      <c r="Z88" s="181"/>
      <c r="AA88" s="180">
        <f t="shared" si="30"/>
        <v>0</v>
      </c>
      <c r="AB88" s="180">
        <f t="shared" si="40"/>
        <v>0</v>
      </c>
      <c r="AC88" s="179">
        <f>'allg. Daten'!$C$17</f>
        <v>15</v>
      </c>
      <c r="AD88" s="179" t="str">
        <f t="shared" si="31"/>
        <v>0</v>
      </c>
      <c r="AE88" s="181"/>
      <c r="AF88" s="181"/>
      <c r="AG88" s="181"/>
      <c r="AH88" s="181"/>
      <c r="AI88" s="181"/>
      <c r="AJ88" s="181"/>
      <c r="AK88" s="181"/>
      <c r="AL88" s="181"/>
      <c r="AM88" s="181"/>
      <c r="BB88" s="22"/>
      <c r="BH88" s="23"/>
    </row>
    <row r="89" spans="1:60" ht="15" customHeight="1">
      <c r="A89" s="200">
        <f t="shared" si="32"/>
        <v>80</v>
      </c>
      <c r="B89" s="38"/>
      <c r="C89" s="38"/>
      <c r="D89" s="36"/>
      <c r="E89" s="39"/>
      <c r="F89" s="35" t="str">
        <f t="shared" si="33"/>
        <v/>
      </c>
      <c r="G89" s="163" t="s">
        <v>178</v>
      </c>
      <c r="H89" s="35" t="str">
        <f t="shared" si="34"/>
        <v/>
      </c>
      <c r="I89" s="36"/>
      <c r="J89" s="36" t="str">
        <f t="shared" si="35"/>
        <v/>
      </c>
      <c r="K89" s="36" t="str">
        <f t="shared" si="36"/>
        <v/>
      </c>
      <c r="L89" s="36"/>
      <c r="M89" s="30">
        <f t="shared" si="27"/>
        <v>0</v>
      </c>
      <c r="N89" s="37"/>
      <c r="O89" s="199"/>
      <c r="P89" s="178">
        <f t="shared" si="28"/>
        <v>0</v>
      </c>
      <c r="Q89" s="179">
        <f t="shared" si="37"/>
        <v>0</v>
      </c>
      <c r="R89" s="179"/>
      <c r="S89" s="180">
        <f t="shared" si="29"/>
        <v>0</v>
      </c>
      <c r="T89" s="180">
        <f t="shared" si="24"/>
        <v>0</v>
      </c>
      <c r="U89" s="179"/>
      <c r="V89" s="180">
        <f t="shared" si="25"/>
        <v>0</v>
      </c>
      <c r="W89" s="180">
        <f t="shared" si="38"/>
        <v>0</v>
      </c>
      <c r="X89" s="180">
        <f t="shared" si="39"/>
        <v>0</v>
      </c>
      <c r="Y89" s="180">
        <f t="shared" si="26"/>
        <v>0</v>
      </c>
      <c r="Z89" s="181"/>
      <c r="AA89" s="180">
        <f t="shared" si="30"/>
        <v>0</v>
      </c>
      <c r="AB89" s="180">
        <f t="shared" si="40"/>
        <v>0</v>
      </c>
      <c r="AC89" s="179">
        <f>'allg. Daten'!$C$17</f>
        <v>15</v>
      </c>
      <c r="AD89" s="179" t="str">
        <f t="shared" si="31"/>
        <v>0</v>
      </c>
      <c r="AE89" s="181"/>
      <c r="AF89" s="181"/>
      <c r="AG89" s="181"/>
      <c r="AH89" s="181"/>
      <c r="AI89" s="181"/>
      <c r="AJ89" s="181"/>
      <c r="AK89" s="181"/>
      <c r="AL89" s="181"/>
      <c r="AM89" s="181"/>
      <c r="BB89" s="22"/>
      <c r="BH89" s="23"/>
    </row>
    <row r="90" spans="1:60" ht="15" customHeight="1">
      <c r="A90" s="200">
        <f t="shared" si="32"/>
        <v>81</v>
      </c>
      <c r="B90" s="38"/>
      <c r="C90" s="38"/>
      <c r="D90" s="36"/>
      <c r="E90" s="39"/>
      <c r="F90" s="35" t="str">
        <f t="shared" si="33"/>
        <v/>
      </c>
      <c r="G90" s="163" t="s">
        <v>178</v>
      </c>
      <c r="H90" s="35" t="str">
        <f t="shared" si="34"/>
        <v/>
      </c>
      <c r="I90" s="36"/>
      <c r="J90" s="36" t="str">
        <f t="shared" si="35"/>
        <v/>
      </c>
      <c r="K90" s="36" t="str">
        <f t="shared" si="36"/>
        <v/>
      </c>
      <c r="L90" s="36"/>
      <c r="M90" s="30">
        <f t="shared" si="27"/>
        <v>0</v>
      </c>
      <c r="N90" s="37"/>
      <c r="O90" s="199"/>
      <c r="P90" s="178">
        <f t="shared" si="28"/>
        <v>0</v>
      </c>
      <c r="Q90" s="179">
        <f t="shared" si="37"/>
        <v>0</v>
      </c>
      <c r="R90" s="179"/>
      <c r="S90" s="180">
        <f t="shared" si="29"/>
        <v>0</v>
      </c>
      <c r="T90" s="180">
        <f t="shared" si="24"/>
        <v>0</v>
      </c>
      <c r="U90" s="179"/>
      <c r="V90" s="180">
        <f t="shared" si="25"/>
        <v>0</v>
      </c>
      <c r="W90" s="180">
        <f t="shared" si="38"/>
        <v>0</v>
      </c>
      <c r="X90" s="180">
        <f t="shared" si="39"/>
        <v>0</v>
      </c>
      <c r="Y90" s="180">
        <f t="shared" si="26"/>
        <v>0</v>
      </c>
      <c r="Z90" s="181"/>
      <c r="AA90" s="180">
        <f>SUM(V90:Y90)</f>
        <v>0</v>
      </c>
      <c r="AB90" s="180">
        <f t="shared" si="40"/>
        <v>0</v>
      </c>
      <c r="AC90" s="179">
        <f>'allg. Daten'!$C$17</f>
        <v>15</v>
      </c>
      <c r="AD90" s="179" t="str">
        <f t="shared" si="31"/>
        <v>0</v>
      </c>
      <c r="AE90" s="181"/>
      <c r="AF90" s="181"/>
      <c r="AG90" s="181"/>
      <c r="AH90" s="181"/>
      <c r="AI90" s="181"/>
      <c r="AJ90" s="181"/>
      <c r="AK90" s="181"/>
      <c r="AL90" s="181"/>
      <c r="AM90" s="181"/>
      <c r="BB90" s="22"/>
      <c r="BH90" s="23"/>
    </row>
    <row r="91" spans="1:60" ht="15" customHeight="1">
      <c r="A91" s="200">
        <f t="shared" si="32"/>
        <v>82</v>
      </c>
      <c r="B91" s="38"/>
      <c r="C91" s="38"/>
      <c r="D91" s="36"/>
      <c r="E91" s="39"/>
      <c r="F91" s="35" t="str">
        <f t="shared" si="33"/>
        <v/>
      </c>
      <c r="G91" s="163" t="s">
        <v>178</v>
      </c>
      <c r="H91" s="35" t="str">
        <f t="shared" si="34"/>
        <v/>
      </c>
      <c r="I91" s="36"/>
      <c r="J91" s="36" t="str">
        <f t="shared" si="35"/>
        <v/>
      </c>
      <c r="K91" s="36" t="str">
        <f t="shared" si="36"/>
        <v/>
      </c>
      <c r="L91" s="36"/>
      <c r="M91" s="30">
        <f t="shared" si="27"/>
        <v>0</v>
      </c>
      <c r="N91" s="37"/>
      <c r="O91" s="199"/>
      <c r="P91" s="178">
        <f t="shared" si="28"/>
        <v>0</v>
      </c>
      <c r="Q91" s="179">
        <f t="shared" si="37"/>
        <v>0</v>
      </c>
      <c r="R91" s="179"/>
      <c r="S91" s="180">
        <f t="shared" si="29"/>
        <v>0</v>
      </c>
      <c r="T91" s="180">
        <f t="shared" si="24"/>
        <v>0</v>
      </c>
      <c r="U91" s="179"/>
      <c r="V91" s="180">
        <f t="shared" si="25"/>
        <v>0</v>
      </c>
      <c r="W91" s="180">
        <f t="shared" si="38"/>
        <v>0</v>
      </c>
      <c r="X91" s="180">
        <f t="shared" si="39"/>
        <v>0</v>
      </c>
      <c r="Y91" s="180">
        <f t="shared" si="26"/>
        <v>0</v>
      </c>
      <c r="Z91" s="181"/>
      <c r="AA91" s="180">
        <f t="shared" ref="AA91:AA109" si="41">SUM(V91:Y91)</f>
        <v>0</v>
      </c>
      <c r="AB91" s="180">
        <f t="shared" si="40"/>
        <v>0</v>
      </c>
      <c r="AC91" s="179">
        <f>'allg. Daten'!$C$17</f>
        <v>15</v>
      </c>
      <c r="AD91" s="179" t="str">
        <f t="shared" si="31"/>
        <v>0</v>
      </c>
      <c r="AE91" s="181"/>
      <c r="AF91" s="181"/>
      <c r="AG91" s="181"/>
      <c r="AH91" s="181"/>
      <c r="AI91" s="181"/>
      <c r="AJ91" s="181"/>
      <c r="AK91" s="181"/>
      <c r="AL91" s="181"/>
      <c r="AM91" s="181"/>
      <c r="BB91" s="22"/>
      <c r="BH91" s="23"/>
    </row>
    <row r="92" spans="1:60" ht="15" customHeight="1">
      <c r="A92" s="200">
        <f t="shared" si="32"/>
        <v>83</v>
      </c>
      <c r="B92" s="38"/>
      <c r="C92" s="38"/>
      <c r="D92" s="36"/>
      <c r="E92" s="39"/>
      <c r="F92" s="35" t="str">
        <f t="shared" si="33"/>
        <v/>
      </c>
      <c r="G92" s="163" t="s">
        <v>178</v>
      </c>
      <c r="H92" s="35" t="str">
        <f t="shared" si="34"/>
        <v/>
      </c>
      <c r="I92" s="36"/>
      <c r="J92" s="36" t="str">
        <f t="shared" si="35"/>
        <v/>
      </c>
      <c r="K92" s="36" t="str">
        <f t="shared" si="36"/>
        <v/>
      </c>
      <c r="L92" s="36"/>
      <c r="M92" s="30">
        <f t="shared" si="27"/>
        <v>0</v>
      </c>
      <c r="N92" s="37"/>
      <c r="O92" s="199"/>
      <c r="P92" s="178">
        <f t="shared" si="28"/>
        <v>0</v>
      </c>
      <c r="Q92" s="179">
        <f t="shared" si="37"/>
        <v>0</v>
      </c>
      <c r="R92" s="179"/>
      <c r="S92" s="180">
        <f t="shared" si="29"/>
        <v>0</v>
      </c>
      <c r="T92" s="180">
        <f t="shared" si="24"/>
        <v>0</v>
      </c>
      <c r="U92" s="179"/>
      <c r="V92" s="180">
        <f t="shared" si="25"/>
        <v>0</v>
      </c>
      <c r="W92" s="180">
        <f t="shared" si="38"/>
        <v>0</v>
      </c>
      <c r="X92" s="180">
        <f t="shared" si="39"/>
        <v>0</v>
      </c>
      <c r="Y92" s="180">
        <f t="shared" si="26"/>
        <v>0</v>
      </c>
      <c r="Z92" s="181"/>
      <c r="AA92" s="180">
        <f t="shared" si="41"/>
        <v>0</v>
      </c>
      <c r="AB92" s="180">
        <f t="shared" si="40"/>
        <v>0</v>
      </c>
      <c r="AC92" s="179">
        <f>'allg. Daten'!$C$17</f>
        <v>15</v>
      </c>
      <c r="AD92" s="179" t="str">
        <f t="shared" si="31"/>
        <v>0</v>
      </c>
      <c r="AE92" s="181"/>
      <c r="AF92" s="181"/>
      <c r="AG92" s="181"/>
      <c r="AH92" s="181"/>
      <c r="AI92" s="181"/>
      <c r="AJ92" s="181"/>
      <c r="AK92" s="181"/>
      <c r="AL92" s="181"/>
      <c r="AM92" s="181"/>
      <c r="BB92" s="22"/>
      <c r="BH92" s="23"/>
    </row>
    <row r="93" spans="1:60" ht="15" customHeight="1">
      <c r="A93" s="200">
        <f t="shared" si="32"/>
        <v>84</v>
      </c>
      <c r="B93" s="38"/>
      <c r="C93" s="38"/>
      <c r="D93" s="36"/>
      <c r="E93" s="39"/>
      <c r="F93" s="35" t="str">
        <f t="shared" si="33"/>
        <v/>
      </c>
      <c r="G93" s="163" t="s">
        <v>178</v>
      </c>
      <c r="H93" s="35" t="str">
        <f t="shared" si="34"/>
        <v/>
      </c>
      <c r="I93" s="36"/>
      <c r="J93" s="36" t="str">
        <f t="shared" si="35"/>
        <v/>
      </c>
      <c r="K93" s="36" t="str">
        <f t="shared" si="36"/>
        <v/>
      </c>
      <c r="L93" s="36"/>
      <c r="M93" s="30">
        <f t="shared" si="27"/>
        <v>0</v>
      </c>
      <c r="N93" s="37"/>
      <c r="O93" s="199"/>
      <c r="P93" s="178">
        <f t="shared" si="28"/>
        <v>0</v>
      </c>
      <c r="Q93" s="179">
        <f t="shared" si="37"/>
        <v>0</v>
      </c>
      <c r="R93" s="179"/>
      <c r="S93" s="180">
        <f t="shared" si="29"/>
        <v>0</v>
      </c>
      <c r="T93" s="180">
        <f t="shared" si="24"/>
        <v>0</v>
      </c>
      <c r="U93" s="179"/>
      <c r="V93" s="180">
        <f t="shared" si="25"/>
        <v>0</v>
      </c>
      <c r="W93" s="180">
        <f t="shared" si="38"/>
        <v>0</v>
      </c>
      <c r="X93" s="180">
        <f t="shared" si="39"/>
        <v>0</v>
      </c>
      <c r="Y93" s="180">
        <f t="shared" si="26"/>
        <v>0</v>
      </c>
      <c r="Z93" s="181"/>
      <c r="AA93" s="180">
        <f t="shared" si="41"/>
        <v>0</v>
      </c>
      <c r="AB93" s="180">
        <f t="shared" si="40"/>
        <v>0</v>
      </c>
      <c r="AC93" s="179">
        <f>'allg. Daten'!$C$17</f>
        <v>15</v>
      </c>
      <c r="AD93" s="179" t="str">
        <f t="shared" si="31"/>
        <v>0</v>
      </c>
      <c r="AE93" s="181"/>
      <c r="AF93" s="181"/>
      <c r="AG93" s="181"/>
      <c r="AH93" s="181"/>
      <c r="AI93" s="181"/>
      <c r="AJ93" s="181"/>
      <c r="AK93" s="181"/>
      <c r="AL93" s="181"/>
      <c r="AM93" s="181"/>
      <c r="BB93" s="22"/>
      <c r="BH93" s="23"/>
    </row>
    <row r="94" spans="1:60" ht="15" customHeight="1">
      <c r="A94" s="200">
        <f t="shared" si="32"/>
        <v>85</v>
      </c>
      <c r="B94" s="38"/>
      <c r="C94" s="38"/>
      <c r="D94" s="36"/>
      <c r="E94" s="39"/>
      <c r="F94" s="35" t="str">
        <f t="shared" si="33"/>
        <v/>
      </c>
      <c r="G94" s="163" t="s">
        <v>178</v>
      </c>
      <c r="H94" s="35" t="str">
        <f t="shared" si="34"/>
        <v/>
      </c>
      <c r="I94" s="36"/>
      <c r="J94" s="36" t="str">
        <f t="shared" si="35"/>
        <v/>
      </c>
      <c r="K94" s="36" t="str">
        <f t="shared" si="36"/>
        <v/>
      </c>
      <c r="L94" s="36"/>
      <c r="M94" s="30">
        <f t="shared" si="27"/>
        <v>0</v>
      </c>
      <c r="N94" s="37"/>
      <c r="O94" s="199"/>
      <c r="P94" s="178">
        <f t="shared" si="28"/>
        <v>0</v>
      </c>
      <c r="Q94" s="179">
        <f t="shared" si="37"/>
        <v>0</v>
      </c>
      <c r="R94" s="179"/>
      <c r="S94" s="180">
        <f t="shared" si="29"/>
        <v>0</v>
      </c>
      <c r="T94" s="180">
        <f t="shared" si="24"/>
        <v>0</v>
      </c>
      <c r="U94" s="179"/>
      <c r="V94" s="180">
        <f t="shared" si="25"/>
        <v>0</v>
      </c>
      <c r="W94" s="180">
        <f t="shared" si="38"/>
        <v>0</v>
      </c>
      <c r="X94" s="180">
        <f t="shared" si="39"/>
        <v>0</v>
      </c>
      <c r="Y94" s="180">
        <f t="shared" si="26"/>
        <v>0</v>
      </c>
      <c r="Z94" s="181"/>
      <c r="AA94" s="180">
        <f t="shared" si="41"/>
        <v>0</v>
      </c>
      <c r="AB94" s="180">
        <f t="shared" si="40"/>
        <v>0</v>
      </c>
      <c r="AC94" s="179">
        <f>'allg. Daten'!$C$17</f>
        <v>15</v>
      </c>
      <c r="AD94" s="179" t="str">
        <f t="shared" si="31"/>
        <v>0</v>
      </c>
      <c r="AE94" s="181"/>
      <c r="AF94" s="181"/>
      <c r="AG94" s="181"/>
      <c r="AH94" s="181"/>
      <c r="AI94" s="181"/>
      <c r="AJ94" s="181"/>
      <c r="AK94" s="181"/>
      <c r="AL94" s="181"/>
      <c r="AM94" s="181"/>
      <c r="BB94" s="22"/>
      <c r="BH94" s="23"/>
    </row>
    <row r="95" spans="1:60" ht="15" customHeight="1">
      <c r="A95" s="200">
        <f t="shared" si="32"/>
        <v>86</v>
      </c>
      <c r="B95" s="38"/>
      <c r="C95" s="38"/>
      <c r="D95" s="36"/>
      <c r="E95" s="39"/>
      <c r="F95" s="35" t="str">
        <f t="shared" si="33"/>
        <v/>
      </c>
      <c r="G95" s="163" t="s">
        <v>178</v>
      </c>
      <c r="H95" s="35" t="str">
        <f t="shared" si="34"/>
        <v/>
      </c>
      <c r="I95" s="36"/>
      <c r="J95" s="36" t="str">
        <f t="shared" si="35"/>
        <v/>
      </c>
      <c r="K95" s="36" t="str">
        <f t="shared" si="36"/>
        <v/>
      </c>
      <c r="L95" s="36"/>
      <c r="M95" s="30">
        <f t="shared" si="27"/>
        <v>0</v>
      </c>
      <c r="N95" s="37"/>
      <c r="O95" s="199"/>
      <c r="P95" s="178">
        <f t="shared" si="28"/>
        <v>0</v>
      </c>
      <c r="Q95" s="179">
        <f t="shared" si="37"/>
        <v>0</v>
      </c>
      <c r="R95" s="179"/>
      <c r="S95" s="180">
        <f t="shared" si="29"/>
        <v>0</v>
      </c>
      <c r="T95" s="180">
        <f t="shared" si="24"/>
        <v>0</v>
      </c>
      <c r="U95" s="179"/>
      <c r="V95" s="180">
        <f t="shared" si="25"/>
        <v>0</v>
      </c>
      <c r="W95" s="180">
        <f t="shared" si="38"/>
        <v>0</v>
      </c>
      <c r="X95" s="180">
        <f t="shared" si="39"/>
        <v>0</v>
      </c>
      <c r="Y95" s="180">
        <f t="shared" si="26"/>
        <v>0</v>
      </c>
      <c r="Z95" s="181"/>
      <c r="AA95" s="180">
        <f t="shared" si="41"/>
        <v>0</v>
      </c>
      <c r="AB95" s="180">
        <f t="shared" si="40"/>
        <v>0</v>
      </c>
      <c r="AC95" s="179">
        <f>'allg. Daten'!$C$17</f>
        <v>15</v>
      </c>
      <c r="AD95" s="179" t="str">
        <f t="shared" si="31"/>
        <v>0</v>
      </c>
      <c r="AE95" s="181"/>
      <c r="AF95" s="181"/>
      <c r="AG95" s="181"/>
      <c r="AH95" s="181"/>
      <c r="AI95" s="181"/>
      <c r="AJ95" s="181"/>
      <c r="AK95" s="181"/>
      <c r="AL95" s="181"/>
      <c r="AM95" s="181"/>
      <c r="BB95" s="22"/>
      <c r="BH95" s="23"/>
    </row>
    <row r="96" spans="1:60" ht="15" customHeight="1">
      <c r="A96" s="200">
        <f t="shared" si="32"/>
        <v>87</v>
      </c>
      <c r="B96" s="38"/>
      <c r="C96" s="38"/>
      <c r="D96" s="36"/>
      <c r="E96" s="39"/>
      <c r="F96" s="35" t="str">
        <f t="shared" si="33"/>
        <v/>
      </c>
      <c r="G96" s="163" t="s">
        <v>178</v>
      </c>
      <c r="H96" s="35" t="str">
        <f t="shared" si="34"/>
        <v/>
      </c>
      <c r="I96" s="36"/>
      <c r="J96" s="36" t="str">
        <f t="shared" si="35"/>
        <v/>
      </c>
      <c r="K96" s="36" t="str">
        <f t="shared" si="36"/>
        <v/>
      </c>
      <c r="L96" s="36"/>
      <c r="M96" s="30">
        <f t="shared" si="27"/>
        <v>0</v>
      </c>
      <c r="N96" s="37"/>
      <c r="O96" s="199"/>
      <c r="P96" s="178">
        <f t="shared" si="28"/>
        <v>0</v>
      </c>
      <c r="Q96" s="179">
        <f t="shared" si="37"/>
        <v>0</v>
      </c>
      <c r="R96" s="179"/>
      <c r="S96" s="180">
        <f t="shared" si="29"/>
        <v>0</v>
      </c>
      <c r="T96" s="180">
        <f t="shared" si="24"/>
        <v>0</v>
      </c>
      <c r="U96" s="179"/>
      <c r="V96" s="180">
        <f t="shared" si="25"/>
        <v>0</v>
      </c>
      <c r="W96" s="180">
        <f t="shared" si="38"/>
        <v>0</v>
      </c>
      <c r="X96" s="180">
        <f t="shared" si="39"/>
        <v>0</v>
      </c>
      <c r="Y96" s="180">
        <f t="shared" si="26"/>
        <v>0</v>
      </c>
      <c r="Z96" s="181"/>
      <c r="AA96" s="180">
        <f t="shared" si="41"/>
        <v>0</v>
      </c>
      <c r="AB96" s="180">
        <f t="shared" si="40"/>
        <v>0</v>
      </c>
      <c r="AC96" s="179">
        <f>'allg. Daten'!$C$17</f>
        <v>15</v>
      </c>
      <c r="AD96" s="179" t="str">
        <f t="shared" si="31"/>
        <v>0</v>
      </c>
      <c r="AE96" s="181"/>
      <c r="AF96" s="181"/>
      <c r="AG96" s="181"/>
      <c r="AH96" s="181"/>
      <c r="AI96" s="181"/>
      <c r="AJ96" s="181"/>
      <c r="AK96" s="181"/>
      <c r="AL96" s="181"/>
      <c r="AM96" s="181"/>
      <c r="BB96" s="22"/>
      <c r="BH96" s="23"/>
    </row>
    <row r="97" spans="1:60" ht="15" customHeight="1">
      <c r="A97" s="200">
        <f t="shared" si="32"/>
        <v>88</v>
      </c>
      <c r="B97" s="38"/>
      <c r="C97" s="38"/>
      <c r="D97" s="36"/>
      <c r="E97" s="39"/>
      <c r="F97" s="35" t="str">
        <f t="shared" si="33"/>
        <v/>
      </c>
      <c r="G97" s="163" t="s">
        <v>178</v>
      </c>
      <c r="H97" s="35" t="str">
        <f t="shared" si="34"/>
        <v/>
      </c>
      <c r="I97" s="36"/>
      <c r="J97" s="36" t="str">
        <f t="shared" si="35"/>
        <v/>
      </c>
      <c r="K97" s="36" t="str">
        <f t="shared" si="36"/>
        <v/>
      </c>
      <c r="L97" s="36"/>
      <c r="M97" s="30">
        <f t="shared" si="27"/>
        <v>0</v>
      </c>
      <c r="N97" s="37"/>
      <c r="O97" s="199"/>
      <c r="P97" s="178">
        <f t="shared" si="28"/>
        <v>0</v>
      </c>
      <c r="Q97" s="179">
        <f t="shared" si="37"/>
        <v>0</v>
      </c>
      <c r="R97" s="179"/>
      <c r="S97" s="180">
        <f t="shared" si="29"/>
        <v>0</v>
      </c>
      <c r="T97" s="180">
        <f t="shared" si="24"/>
        <v>0</v>
      </c>
      <c r="U97" s="179"/>
      <c r="V97" s="180">
        <f t="shared" si="25"/>
        <v>0</v>
      </c>
      <c r="W97" s="180">
        <f t="shared" si="38"/>
        <v>0</v>
      </c>
      <c r="X97" s="180">
        <f t="shared" si="39"/>
        <v>0</v>
      </c>
      <c r="Y97" s="180">
        <f t="shared" si="26"/>
        <v>0</v>
      </c>
      <c r="Z97" s="181"/>
      <c r="AA97" s="180">
        <f t="shared" si="41"/>
        <v>0</v>
      </c>
      <c r="AB97" s="180">
        <f t="shared" si="40"/>
        <v>0</v>
      </c>
      <c r="AC97" s="179">
        <f>'allg. Daten'!$C$17</f>
        <v>15</v>
      </c>
      <c r="AD97" s="179" t="str">
        <f t="shared" si="31"/>
        <v>0</v>
      </c>
      <c r="AE97" s="181"/>
      <c r="AF97" s="181"/>
      <c r="AG97" s="181"/>
      <c r="AH97" s="181"/>
      <c r="AI97" s="181"/>
      <c r="AJ97" s="181"/>
      <c r="AK97" s="181"/>
      <c r="AL97" s="181"/>
      <c r="AM97" s="181"/>
      <c r="BB97" s="22"/>
      <c r="BH97" s="23"/>
    </row>
    <row r="98" spans="1:60" ht="15" customHeight="1">
      <c r="A98" s="200">
        <f t="shared" si="32"/>
        <v>89</v>
      </c>
      <c r="B98" s="38"/>
      <c r="C98" s="38"/>
      <c r="D98" s="36"/>
      <c r="E98" s="39"/>
      <c r="F98" s="35" t="str">
        <f t="shared" si="33"/>
        <v/>
      </c>
      <c r="G98" s="163" t="s">
        <v>178</v>
      </c>
      <c r="H98" s="35" t="str">
        <f t="shared" si="34"/>
        <v/>
      </c>
      <c r="I98" s="36"/>
      <c r="J98" s="36" t="str">
        <f t="shared" si="35"/>
        <v/>
      </c>
      <c r="K98" s="36" t="str">
        <f t="shared" si="36"/>
        <v/>
      </c>
      <c r="L98" s="36"/>
      <c r="M98" s="30">
        <f t="shared" si="27"/>
        <v>0</v>
      </c>
      <c r="N98" s="37"/>
      <c r="O98" s="199"/>
      <c r="P98" s="178">
        <f t="shared" si="28"/>
        <v>0</v>
      </c>
      <c r="Q98" s="179">
        <f t="shared" si="37"/>
        <v>0</v>
      </c>
      <c r="R98" s="179"/>
      <c r="S98" s="180">
        <f t="shared" si="29"/>
        <v>0</v>
      </c>
      <c r="T98" s="180">
        <f t="shared" si="24"/>
        <v>0</v>
      </c>
      <c r="U98" s="179"/>
      <c r="V98" s="180">
        <f t="shared" si="25"/>
        <v>0</v>
      </c>
      <c r="W98" s="180">
        <f t="shared" si="38"/>
        <v>0</v>
      </c>
      <c r="X98" s="180">
        <f t="shared" si="39"/>
        <v>0</v>
      </c>
      <c r="Y98" s="180">
        <f t="shared" si="26"/>
        <v>0</v>
      </c>
      <c r="Z98" s="181"/>
      <c r="AA98" s="180">
        <f t="shared" si="41"/>
        <v>0</v>
      </c>
      <c r="AB98" s="180">
        <f t="shared" si="40"/>
        <v>0</v>
      </c>
      <c r="AC98" s="179">
        <f>'allg. Daten'!$C$17</f>
        <v>15</v>
      </c>
      <c r="AD98" s="179" t="str">
        <f t="shared" si="31"/>
        <v>0</v>
      </c>
      <c r="AE98" s="181"/>
      <c r="AF98" s="181"/>
      <c r="AG98" s="181"/>
      <c r="AH98" s="181"/>
      <c r="AI98" s="181"/>
      <c r="AJ98" s="181"/>
      <c r="AK98" s="181"/>
      <c r="AL98" s="181"/>
      <c r="AM98" s="181"/>
      <c r="BB98" s="22"/>
      <c r="BH98" s="23"/>
    </row>
    <row r="99" spans="1:60" ht="15" customHeight="1">
      <c r="A99" s="200">
        <f t="shared" si="32"/>
        <v>90</v>
      </c>
      <c r="B99" s="38"/>
      <c r="C99" s="38"/>
      <c r="D99" s="36"/>
      <c r="E99" s="39"/>
      <c r="F99" s="35" t="str">
        <f t="shared" si="33"/>
        <v/>
      </c>
      <c r="G99" s="163" t="s">
        <v>178</v>
      </c>
      <c r="H99" s="35" t="str">
        <f t="shared" si="34"/>
        <v/>
      </c>
      <c r="I99" s="36"/>
      <c r="J99" s="36" t="str">
        <f t="shared" si="35"/>
        <v/>
      </c>
      <c r="K99" s="36" t="str">
        <f t="shared" si="36"/>
        <v/>
      </c>
      <c r="L99" s="36"/>
      <c r="M99" s="30">
        <f t="shared" si="27"/>
        <v>0</v>
      </c>
      <c r="N99" s="37"/>
      <c r="O99" s="199"/>
      <c r="P99" s="178">
        <f t="shared" si="28"/>
        <v>0</v>
      </c>
      <c r="Q99" s="179">
        <f t="shared" si="37"/>
        <v>0</v>
      </c>
      <c r="R99" s="179"/>
      <c r="S99" s="180">
        <f t="shared" si="29"/>
        <v>0</v>
      </c>
      <c r="T99" s="180">
        <f t="shared" si="24"/>
        <v>0</v>
      </c>
      <c r="U99" s="179"/>
      <c r="V99" s="180">
        <f t="shared" si="25"/>
        <v>0</v>
      </c>
      <c r="W99" s="180">
        <f t="shared" si="38"/>
        <v>0</v>
      </c>
      <c r="X99" s="180">
        <f t="shared" si="39"/>
        <v>0</v>
      </c>
      <c r="Y99" s="180">
        <f t="shared" si="26"/>
        <v>0</v>
      </c>
      <c r="Z99" s="181"/>
      <c r="AA99" s="180">
        <f t="shared" si="41"/>
        <v>0</v>
      </c>
      <c r="AB99" s="180">
        <f t="shared" si="40"/>
        <v>0</v>
      </c>
      <c r="AC99" s="179">
        <f>'allg. Daten'!$C$17</f>
        <v>15</v>
      </c>
      <c r="AD99" s="179" t="str">
        <f t="shared" si="31"/>
        <v>0</v>
      </c>
      <c r="AE99" s="181"/>
      <c r="AF99" s="181"/>
      <c r="AG99" s="181"/>
      <c r="AH99" s="181"/>
      <c r="AI99" s="181"/>
      <c r="AJ99" s="181"/>
      <c r="AK99" s="181"/>
      <c r="AL99" s="181"/>
      <c r="AM99" s="181"/>
      <c r="BB99" s="22"/>
      <c r="BH99" s="23"/>
    </row>
    <row r="100" spans="1:60" ht="15" customHeight="1">
      <c r="A100" s="200">
        <f t="shared" si="32"/>
        <v>91</v>
      </c>
      <c r="B100" s="38"/>
      <c r="C100" s="38"/>
      <c r="D100" s="36"/>
      <c r="E100" s="39"/>
      <c r="F100" s="35" t="str">
        <f t="shared" si="33"/>
        <v/>
      </c>
      <c r="G100" s="163" t="s">
        <v>178</v>
      </c>
      <c r="H100" s="35" t="str">
        <f t="shared" si="34"/>
        <v/>
      </c>
      <c r="I100" s="36"/>
      <c r="J100" s="36" t="str">
        <f t="shared" si="35"/>
        <v/>
      </c>
      <c r="K100" s="36" t="str">
        <f t="shared" si="36"/>
        <v/>
      </c>
      <c r="L100" s="36"/>
      <c r="M100" s="30">
        <f t="shared" si="27"/>
        <v>0</v>
      </c>
      <c r="N100" s="37"/>
      <c r="O100" s="199"/>
      <c r="P100" s="178">
        <f t="shared" si="28"/>
        <v>0</v>
      </c>
      <c r="Q100" s="179">
        <f t="shared" si="37"/>
        <v>0</v>
      </c>
      <c r="R100" s="179"/>
      <c r="S100" s="180">
        <f t="shared" si="29"/>
        <v>0</v>
      </c>
      <c r="T100" s="180">
        <f t="shared" si="24"/>
        <v>0</v>
      </c>
      <c r="U100" s="179"/>
      <c r="V100" s="180">
        <f t="shared" si="25"/>
        <v>0</v>
      </c>
      <c r="W100" s="180">
        <f t="shared" si="38"/>
        <v>0</v>
      </c>
      <c r="X100" s="180">
        <f t="shared" si="39"/>
        <v>0</v>
      </c>
      <c r="Y100" s="180">
        <f t="shared" si="26"/>
        <v>0</v>
      </c>
      <c r="Z100" s="181"/>
      <c r="AA100" s="180">
        <f t="shared" si="41"/>
        <v>0</v>
      </c>
      <c r="AB100" s="180">
        <f t="shared" si="40"/>
        <v>0</v>
      </c>
      <c r="AC100" s="179">
        <f>'allg. Daten'!$C$17</f>
        <v>15</v>
      </c>
      <c r="AD100" s="179" t="str">
        <f t="shared" si="31"/>
        <v>0</v>
      </c>
      <c r="AE100" s="181"/>
      <c r="AF100" s="181"/>
      <c r="AG100" s="181"/>
      <c r="AH100" s="181"/>
      <c r="AI100" s="181"/>
      <c r="AJ100" s="181"/>
      <c r="AK100" s="181"/>
      <c r="AL100" s="181"/>
      <c r="AM100" s="181"/>
      <c r="BB100" s="22"/>
      <c r="BH100" s="23"/>
    </row>
    <row r="101" spans="1:60" ht="15" customHeight="1">
      <c r="A101" s="200">
        <f t="shared" si="32"/>
        <v>92</v>
      </c>
      <c r="B101" s="38"/>
      <c r="C101" s="38"/>
      <c r="D101" s="36"/>
      <c r="E101" s="39"/>
      <c r="F101" s="35" t="str">
        <f t="shared" si="33"/>
        <v/>
      </c>
      <c r="G101" s="163" t="s">
        <v>178</v>
      </c>
      <c r="H101" s="35" t="str">
        <f t="shared" si="34"/>
        <v/>
      </c>
      <c r="I101" s="36"/>
      <c r="J101" s="36" t="str">
        <f t="shared" si="35"/>
        <v/>
      </c>
      <c r="K101" s="36" t="str">
        <f t="shared" si="36"/>
        <v/>
      </c>
      <c r="L101" s="36"/>
      <c r="M101" s="30">
        <f t="shared" si="27"/>
        <v>0</v>
      </c>
      <c r="N101" s="37"/>
      <c r="O101" s="199"/>
      <c r="P101" s="178">
        <f t="shared" si="28"/>
        <v>0</v>
      </c>
      <c r="Q101" s="179">
        <f t="shared" si="37"/>
        <v>0</v>
      </c>
      <c r="R101" s="179"/>
      <c r="S101" s="180">
        <f t="shared" si="29"/>
        <v>0</v>
      </c>
      <c r="T101" s="180">
        <f t="shared" si="24"/>
        <v>0</v>
      </c>
      <c r="U101" s="179"/>
      <c r="V101" s="180">
        <f t="shared" si="25"/>
        <v>0</v>
      </c>
      <c r="W101" s="180">
        <f t="shared" si="38"/>
        <v>0</v>
      </c>
      <c r="X101" s="180">
        <f t="shared" si="39"/>
        <v>0</v>
      </c>
      <c r="Y101" s="180">
        <f t="shared" si="26"/>
        <v>0</v>
      </c>
      <c r="Z101" s="181"/>
      <c r="AA101" s="180">
        <f t="shared" si="41"/>
        <v>0</v>
      </c>
      <c r="AB101" s="180">
        <f t="shared" si="40"/>
        <v>0</v>
      </c>
      <c r="AC101" s="179">
        <f>'allg. Daten'!$C$17</f>
        <v>15</v>
      </c>
      <c r="AD101" s="179" t="str">
        <f t="shared" si="31"/>
        <v>0</v>
      </c>
      <c r="AE101" s="181"/>
      <c r="AF101" s="181"/>
      <c r="AG101" s="181"/>
      <c r="AH101" s="181"/>
      <c r="AI101" s="181"/>
      <c r="AJ101" s="181"/>
      <c r="AK101" s="181"/>
      <c r="AL101" s="181"/>
      <c r="AM101" s="181"/>
      <c r="BB101" s="22"/>
      <c r="BH101" s="23"/>
    </row>
    <row r="102" spans="1:60" ht="15" customHeight="1">
      <c r="A102" s="200">
        <f t="shared" si="32"/>
        <v>93</v>
      </c>
      <c r="B102" s="38"/>
      <c r="C102" s="38"/>
      <c r="D102" s="36"/>
      <c r="E102" s="39"/>
      <c r="F102" s="35" t="str">
        <f t="shared" si="33"/>
        <v/>
      </c>
      <c r="G102" s="163" t="s">
        <v>178</v>
      </c>
      <c r="H102" s="35" t="str">
        <f t="shared" si="34"/>
        <v/>
      </c>
      <c r="I102" s="36"/>
      <c r="J102" s="36" t="str">
        <f t="shared" si="35"/>
        <v/>
      </c>
      <c r="K102" s="36" t="str">
        <f t="shared" si="36"/>
        <v/>
      </c>
      <c r="L102" s="36"/>
      <c r="M102" s="30">
        <f t="shared" si="27"/>
        <v>0</v>
      </c>
      <c r="N102" s="37"/>
      <c r="O102" s="199"/>
      <c r="P102" s="178">
        <f t="shared" si="28"/>
        <v>0</v>
      </c>
      <c r="Q102" s="179">
        <f t="shared" si="37"/>
        <v>0</v>
      </c>
      <c r="R102" s="179"/>
      <c r="S102" s="180">
        <f t="shared" si="29"/>
        <v>0</v>
      </c>
      <c r="T102" s="180">
        <f t="shared" si="24"/>
        <v>0</v>
      </c>
      <c r="U102" s="179"/>
      <c r="V102" s="180">
        <f t="shared" si="25"/>
        <v>0</v>
      </c>
      <c r="W102" s="180">
        <f t="shared" si="38"/>
        <v>0</v>
      </c>
      <c r="X102" s="180">
        <f t="shared" si="39"/>
        <v>0</v>
      </c>
      <c r="Y102" s="180">
        <f t="shared" si="26"/>
        <v>0</v>
      </c>
      <c r="Z102" s="181"/>
      <c r="AA102" s="180">
        <f t="shared" si="41"/>
        <v>0</v>
      </c>
      <c r="AB102" s="180">
        <f t="shared" si="40"/>
        <v>0</v>
      </c>
      <c r="AC102" s="179">
        <f>'allg. Daten'!$C$17</f>
        <v>15</v>
      </c>
      <c r="AD102" s="179" t="str">
        <f t="shared" si="31"/>
        <v>0</v>
      </c>
      <c r="AE102" s="181"/>
      <c r="AF102" s="181"/>
      <c r="AG102" s="181"/>
      <c r="AH102" s="181"/>
      <c r="AI102" s="181"/>
      <c r="AJ102" s="181"/>
      <c r="AK102" s="181"/>
      <c r="AL102" s="181"/>
      <c r="AM102" s="181"/>
      <c r="BB102" s="22"/>
      <c r="BH102" s="23"/>
    </row>
    <row r="103" spans="1:60" ht="15" customHeight="1">
      <c r="A103" s="200">
        <f t="shared" si="32"/>
        <v>94</v>
      </c>
      <c r="B103" s="38"/>
      <c r="C103" s="38"/>
      <c r="D103" s="36"/>
      <c r="E103" s="39"/>
      <c r="F103" s="35" t="str">
        <f t="shared" si="33"/>
        <v/>
      </c>
      <c r="G103" s="163" t="s">
        <v>178</v>
      </c>
      <c r="H103" s="35" t="str">
        <f t="shared" si="34"/>
        <v/>
      </c>
      <c r="I103" s="36"/>
      <c r="J103" s="36" t="str">
        <f t="shared" si="35"/>
        <v/>
      </c>
      <c r="K103" s="36" t="str">
        <f t="shared" si="36"/>
        <v/>
      </c>
      <c r="L103" s="36"/>
      <c r="M103" s="30">
        <f t="shared" si="27"/>
        <v>0</v>
      </c>
      <c r="N103" s="37"/>
      <c r="O103" s="199"/>
      <c r="P103" s="178">
        <f t="shared" si="28"/>
        <v>0</v>
      </c>
      <c r="Q103" s="179">
        <f t="shared" si="37"/>
        <v>0</v>
      </c>
      <c r="R103" s="179"/>
      <c r="S103" s="180">
        <f t="shared" si="29"/>
        <v>0</v>
      </c>
      <c r="T103" s="180">
        <f t="shared" si="24"/>
        <v>0</v>
      </c>
      <c r="U103" s="179"/>
      <c r="V103" s="180">
        <f t="shared" si="25"/>
        <v>0</v>
      </c>
      <c r="W103" s="180">
        <f t="shared" si="38"/>
        <v>0</v>
      </c>
      <c r="X103" s="180">
        <f t="shared" si="39"/>
        <v>0</v>
      </c>
      <c r="Y103" s="180">
        <f t="shared" si="26"/>
        <v>0</v>
      </c>
      <c r="Z103" s="181"/>
      <c r="AA103" s="180">
        <f t="shared" si="41"/>
        <v>0</v>
      </c>
      <c r="AB103" s="180">
        <f t="shared" si="40"/>
        <v>0</v>
      </c>
      <c r="AC103" s="179">
        <f>'allg. Daten'!$C$17</f>
        <v>15</v>
      </c>
      <c r="AD103" s="179" t="str">
        <f t="shared" si="31"/>
        <v>0</v>
      </c>
      <c r="AE103" s="181"/>
      <c r="AF103" s="181"/>
      <c r="AG103" s="181"/>
      <c r="AH103" s="181"/>
      <c r="AI103" s="181"/>
      <c r="AJ103" s="181"/>
      <c r="AK103" s="181"/>
      <c r="AL103" s="181"/>
      <c r="AM103" s="181"/>
      <c r="BB103" s="22"/>
      <c r="BH103" s="23"/>
    </row>
    <row r="104" spans="1:60" ht="15" customHeight="1">
      <c r="A104" s="200">
        <f t="shared" si="32"/>
        <v>95</v>
      </c>
      <c r="B104" s="38"/>
      <c r="C104" s="38"/>
      <c r="D104" s="36"/>
      <c r="E104" s="39"/>
      <c r="F104" s="35" t="str">
        <f t="shared" si="33"/>
        <v/>
      </c>
      <c r="G104" s="163" t="s">
        <v>178</v>
      </c>
      <c r="H104" s="35" t="str">
        <f t="shared" si="34"/>
        <v/>
      </c>
      <c r="I104" s="36"/>
      <c r="J104" s="36" t="str">
        <f t="shared" si="35"/>
        <v/>
      </c>
      <c r="K104" s="36" t="str">
        <f t="shared" si="36"/>
        <v/>
      </c>
      <c r="L104" s="36"/>
      <c r="M104" s="30">
        <f t="shared" si="27"/>
        <v>0</v>
      </c>
      <c r="N104" s="37"/>
      <c r="O104" s="199"/>
      <c r="P104" s="178">
        <f t="shared" si="28"/>
        <v>0</v>
      </c>
      <c r="Q104" s="179">
        <f t="shared" si="37"/>
        <v>0</v>
      </c>
      <c r="R104" s="179"/>
      <c r="S104" s="180">
        <f t="shared" si="29"/>
        <v>0</v>
      </c>
      <c r="T104" s="180">
        <f t="shared" ref="T104:T109" si="42">IF(B104="",0,1)</f>
        <v>0</v>
      </c>
      <c r="U104" s="179"/>
      <c r="V104" s="180">
        <f t="shared" ref="V104:V109" si="43">COUNTIF(I104,"ja")</f>
        <v>0</v>
      </c>
      <c r="W104" s="180">
        <f t="shared" si="38"/>
        <v>0</v>
      </c>
      <c r="X104" s="180">
        <f t="shared" si="39"/>
        <v>0</v>
      </c>
      <c r="Y104" s="180">
        <f t="shared" ref="Y104:Y109" si="44">IF(COUNTIF(L104,"")=1,0,1)</f>
        <v>0</v>
      </c>
      <c r="Z104" s="181"/>
      <c r="AA104" s="180">
        <f t="shared" si="41"/>
        <v>0</v>
      </c>
      <c r="AB104" s="180">
        <f t="shared" si="40"/>
        <v>0</v>
      </c>
      <c r="AC104" s="179">
        <f>'allg. Daten'!$C$17</f>
        <v>15</v>
      </c>
      <c r="AD104" s="179" t="str">
        <f t="shared" si="31"/>
        <v>0</v>
      </c>
      <c r="AE104" s="181"/>
      <c r="AF104" s="181"/>
      <c r="AG104" s="181"/>
      <c r="AH104" s="181"/>
      <c r="AI104" s="181"/>
      <c r="AJ104" s="181"/>
      <c r="AK104" s="181"/>
      <c r="AL104" s="181"/>
      <c r="AM104" s="181"/>
      <c r="BB104" s="22"/>
      <c r="BH104" s="23"/>
    </row>
    <row r="105" spans="1:60" ht="15" customHeight="1">
      <c r="A105" s="200">
        <f t="shared" si="32"/>
        <v>96</v>
      </c>
      <c r="B105" s="38"/>
      <c r="C105" s="38"/>
      <c r="D105" s="36"/>
      <c r="E105" s="39"/>
      <c r="F105" s="35" t="str">
        <f t="shared" si="33"/>
        <v/>
      </c>
      <c r="G105" s="163" t="s">
        <v>178</v>
      </c>
      <c r="H105" s="35" t="str">
        <f t="shared" si="34"/>
        <v/>
      </c>
      <c r="I105" s="36"/>
      <c r="J105" s="36" t="str">
        <f t="shared" si="35"/>
        <v/>
      </c>
      <c r="K105" s="36" t="str">
        <f t="shared" si="36"/>
        <v/>
      </c>
      <c r="L105" s="36"/>
      <c r="M105" s="30">
        <f t="shared" si="27"/>
        <v>0</v>
      </c>
      <c r="N105" s="37"/>
      <c r="O105" s="199"/>
      <c r="P105" s="178">
        <f t="shared" si="28"/>
        <v>0</v>
      </c>
      <c r="Q105" s="179">
        <f t="shared" si="37"/>
        <v>0</v>
      </c>
      <c r="R105" s="179"/>
      <c r="S105" s="180">
        <f t="shared" si="29"/>
        <v>0</v>
      </c>
      <c r="T105" s="180">
        <f t="shared" si="42"/>
        <v>0</v>
      </c>
      <c r="U105" s="179"/>
      <c r="V105" s="180">
        <f t="shared" si="43"/>
        <v>0</v>
      </c>
      <c r="W105" s="180">
        <f t="shared" si="38"/>
        <v>0</v>
      </c>
      <c r="X105" s="180">
        <f t="shared" si="39"/>
        <v>0</v>
      </c>
      <c r="Y105" s="180">
        <f t="shared" si="44"/>
        <v>0</v>
      </c>
      <c r="Z105" s="181"/>
      <c r="AA105" s="180">
        <f t="shared" si="41"/>
        <v>0</v>
      </c>
      <c r="AB105" s="180">
        <f t="shared" si="40"/>
        <v>0</v>
      </c>
      <c r="AC105" s="179">
        <f>'allg. Daten'!$C$17</f>
        <v>15</v>
      </c>
      <c r="AD105" s="179" t="str">
        <f t="shared" si="31"/>
        <v>0</v>
      </c>
      <c r="AE105" s="181"/>
      <c r="AF105" s="181"/>
      <c r="AG105" s="181"/>
      <c r="AH105" s="181"/>
      <c r="AI105" s="181"/>
      <c r="AJ105" s="181"/>
      <c r="AK105" s="181"/>
      <c r="AL105" s="181"/>
      <c r="AM105" s="181"/>
      <c r="BB105" s="22"/>
      <c r="BH105" s="23"/>
    </row>
    <row r="106" spans="1:60" ht="15" customHeight="1">
      <c r="A106" s="200">
        <f t="shared" si="32"/>
        <v>97</v>
      </c>
      <c r="B106" s="38"/>
      <c r="C106" s="38"/>
      <c r="D106" s="36"/>
      <c r="E106" s="39"/>
      <c r="F106" s="35" t="str">
        <f t="shared" si="33"/>
        <v/>
      </c>
      <c r="G106" s="163" t="s">
        <v>178</v>
      </c>
      <c r="H106" s="35" t="str">
        <f t="shared" si="34"/>
        <v/>
      </c>
      <c r="I106" s="36"/>
      <c r="J106" s="36" t="str">
        <f t="shared" si="35"/>
        <v/>
      </c>
      <c r="K106" s="36" t="str">
        <f t="shared" si="36"/>
        <v/>
      </c>
      <c r="L106" s="36"/>
      <c r="M106" s="30">
        <f t="shared" si="27"/>
        <v>0</v>
      </c>
      <c r="N106" s="37"/>
      <c r="O106" s="199"/>
      <c r="P106" s="178">
        <f t="shared" si="28"/>
        <v>0</v>
      </c>
      <c r="Q106" s="179">
        <f t="shared" si="37"/>
        <v>0</v>
      </c>
      <c r="R106" s="179"/>
      <c r="S106" s="180">
        <f t="shared" si="29"/>
        <v>0</v>
      </c>
      <c r="T106" s="180">
        <f t="shared" si="42"/>
        <v>0</v>
      </c>
      <c r="U106" s="179"/>
      <c r="V106" s="180">
        <f t="shared" si="43"/>
        <v>0</v>
      </c>
      <c r="W106" s="180">
        <f t="shared" si="38"/>
        <v>0</v>
      </c>
      <c r="X106" s="180">
        <f t="shared" si="39"/>
        <v>0</v>
      </c>
      <c r="Y106" s="180">
        <f t="shared" si="44"/>
        <v>0</v>
      </c>
      <c r="Z106" s="181"/>
      <c r="AA106" s="180">
        <f t="shared" si="41"/>
        <v>0</v>
      </c>
      <c r="AB106" s="180">
        <f t="shared" si="40"/>
        <v>0</v>
      </c>
      <c r="AC106" s="179">
        <f>'allg. Daten'!$C$17</f>
        <v>15</v>
      </c>
      <c r="AD106" s="179" t="str">
        <f t="shared" si="31"/>
        <v>0</v>
      </c>
      <c r="AE106" s="181"/>
      <c r="AF106" s="181"/>
      <c r="AG106" s="181"/>
      <c r="AH106" s="181"/>
      <c r="AI106" s="181"/>
      <c r="AJ106" s="181"/>
      <c r="AK106" s="181"/>
      <c r="AL106" s="181"/>
      <c r="AM106" s="181"/>
      <c r="BB106" s="22"/>
      <c r="BH106" s="23"/>
    </row>
    <row r="107" spans="1:60" ht="15" customHeight="1">
      <c r="A107" s="200">
        <f t="shared" si="32"/>
        <v>98</v>
      </c>
      <c r="B107" s="38"/>
      <c r="C107" s="38"/>
      <c r="D107" s="36"/>
      <c r="E107" s="39"/>
      <c r="F107" s="35" t="str">
        <f t="shared" si="33"/>
        <v/>
      </c>
      <c r="G107" s="163" t="s">
        <v>178</v>
      </c>
      <c r="H107" s="35" t="str">
        <f t="shared" si="34"/>
        <v/>
      </c>
      <c r="I107" s="36"/>
      <c r="J107" s="36" t="str">
        <f t="shared" si="35"/>
        <v/>
      </c>
      <c r="K107" s="36" t="str">
        <f t="shared" si="36"/>
        <v/>
      </c>
      <c r="L107" s="36"/>
      <c r="M107" s="30">
        <f t="shared" si="27"/>
        <v>0</v>
      </c>
      <c r="N107" s="37"/>
      <c r="O107" s="199"/>
      <c r="P107" s="178">
        <f t="shared" si="28"/>
        <v>0</v>
      </c>
      <c r="Q107" s="179">
        <f t="shared" si="37"/>
        <v>0</v>
      </c>
      <c r="R107" s="179"/>
      <c r="S107" s="180">
        <f t="shared" si="29"/>
        <v>0</v>
      </c>
      <c r="T107" s="180">
        <f t="shared" si="42"/>
        <v>0</v>
      </c>
      <c r="U107" s="179"/>
      <c r="V107" s="180">
        <f t="shared" si="43"/>
        <v>0</v>
      </c>
      <c r="W107" s="180">
        <f t="shared" si="38"/>
        <v>0</v>
      </c>
      <c r="X107" s="180">
        <f t="shared" si="39"/>
        <v>0</v>
      </c>
      <c r="Y107" s="180">
        <f t="shared" si="44"/>
        <v>0</v>
      </c>
      <c r="Z107" s="181"/>
      <c r="AA107" s="180">
        <f t="shared" si="41"/>
        <v>0</v>
      </c>
      <c r="AB107" s="180">
        <f t="shared" si="40"/>
        <v>0</v>
      </c>
      <c r="AC107" s="179">
        <f>'allg. Daten'!$C$17</f>
        <v>15</v>
      </c>
      <c r="AD107" s="179" t="str">
        <f t="shared" si="31"/>
        <v>0</v>
      </c>
      <c r="AE107" s="181"/>
      <c r="AF107" s="181"/>
      <c r="AG107" s="181"/>
      <c r="AH107" s="181"/>
      <c r="AI107" s="181"/>
      <c r="AJ107" s="181"/>
      <c r="AK107" s="181"/>
      <c r="AL107" s="181"/>
      <c r="AM107" s="181"/>
      <c r="BB107" s="22"/>
      <c r="BH107" s="23"/>
    </row>
    <row r="108" spans="1:60" ht="15" customHeight="1">
      <c r="A108" s="200">
        <f>SUM(A107,1)</f>
        <v>99</v>
      </c>
      <c r="B108" s="38"/>
      <c r="C108" s="38"/>
      <c r="D108" s="36"/>
      <c r="E108" s="39"/>
      <c r="F108" s="35" t="str">
        <f t="shared" si="33"/>
        <v/>
      </c>
      <c r="G108" s="163" t="s">
        <v>178</v>
      </c>
      <c r="H108" s="35" t="str">
        <f t="shared" si="34"/>
        <v/>
      </c>
      <c r="I108" s="36"/>
      <c r="J108" s="36" t="str">
        <f t="shared" si="35"/>
        <v/>
      </c>
      <c r="K108" s="36" t="str">
        <f t="shared" si="36"/>
        <v/>
      </c>
      <c r="L108" s="36"/>
      <c r="M108" s="30">
        <f t="shared" si="27"/>
        <v>0</v>
      </c>
      <c r="N108" s="37"/>
      <c r="O108" s="199"/>
      <c r="P108" s="178">
        <f t="shared" si="28"/>
        <v>0</v>
      </c>
      <c r="Q108" s="179">
        <f t="shared" si="37"/>
        <v>0</v>
      </c>
      <c r="R108" s="179"/>
      <c r="S108" s="180">
        <f t="shared" si="29"/>
        <v>0</v>
      </c>
      <c r="T108" s="180">
        <f t="shared" si="42"/>
        <v>0</v>
      </c>
      <c r="U108" s="179"/>
      <c r="V108" s="180">
        <f t="shared" si="43"/>
        <v>0</v>
      </c>
      <c r="W108" s="180">
        <f t="shared" si="38"/>
        <v>0</v>
      </c>
      <c r="X108" s="180">
        <f t="shared" si="39"/>
        <v>0</v>
      </c>
      <c r="Y108" s="180">
        <f t="shared" si="44"/>
        <v>0</v>
      </c>
      <c r="Z108" s="181"/>
      <c r="AA108" s="180">
        <f t="shared" si="41"/>
        <v>0</v>
      </c>
      <c r="AB108" s="180">
        <f t="shared" si="40"/>
        <v>0</v>
      </c>
      <c r="AC108" s="179">
        <f>'allg. Daten'!$C$17</f>
        <v>15</v>
      </c>
      <c r="AD108" s="179" t="str">
        <f t="shared" si="31"/>
        <v>0</v>
      </c>
      <c r="AE108" s="181"/>
      <c r="AF108" s="181"/>
      <c r="AG108" s="181"/>
      <c r="AH108" s="181"/>
      <c r="AI108" s="181"/>
      <c r="AJ108" s="181"/>
      <c r="AK108" s="181"/>
      <c r="AL108" s="181"/>
      <c r="AM108" s="181"/>
      <c r="BB108" s="22"/>
      <c r="BH108" s="23"/>
    </row>
    <row r="109" spans="1:60" ht="15" customHeight="1" thickBot="1">
      <c r="A109" s="201">
        <f>SUM(A108,1)</f>
        <v>100</v>
      </c>
      <c r="B109" s="202"/>
      <c r="C109" s="202"/>
      <c r="D109" s="203"/>
      <c r="E109" s="204"/>
      <c r="F109" s="205" t="str">
        <f t="shared" si="33"/>
        <v/>
      </c>
      <c r="G109" s="206" t="s">
        <v>178</v>
      </c>
      <c r="H109" s="205" t="str">
        <f t="shared" si="34"/>
        <v/>
      </c>
      <c r="I109" s="203"/>
      <c r="J109" s="203" t="str">
        <f t="shared" si="35"/>
        <v/>
      </c>
      <c r="K109" s="203" t="str">
        <f t="shared" si="36"/>
        <v/>
      </c>
      <c r="L109" s="203"/>
      <c r="M109" s="207">
        <f t="shared" si="27"/>
        <v>0</v>
      </c>
      <c r="N109" s="208"/>
      <c r="O109" s="209"/>
      <c r="P109" s="178">
        <f t="shared" si="28"/>
        <v>0</v>
      </c>
      <c r="Q109" s="179">
        <f t="shared" si="37"/>
        <v>0</v>
      </c>
      <c r="R109" s="179"/>
      <c r="S109" s="180">
        <f t="shared" si="29"/>
        <v>0</v>
      </c>
      <c r="T109" s="180">
        <f t="shared" si="42"/>
        <v>0</v>
      </c>
      <c r="U109" s="179"/>
      <c r="V109" s="180">
        <f t="shared" si="43"/>
        <v>0</v>
      </c>
      <c r="W109" s="180">
        <f t="shared" si="38"/>
        <v>0</v>
      </c>
      <c r="X109" s="180">
        <f t="shared" si="39"/>
        <v>0</v>
      </c>
      <c r="Y109" s="180">
        <f t="shared" si="44"/>
        <v>0</v>
      </c>
      <c r="Z109" s="181"/>
      <c r="AA109" s="180">
        <f t="shared" si="41"/>
        <v>0</v>
      </c>
      <c r="AB109" s="180">
        <f t="shared" si="40"/>
        <v>0</v>
      </c>
      <c r="AC109" s="179">
        <f>'allg. Daten'!$C$17</f>
        <v>15</v>
      </c>
      <c r="AD109" s="179" t="str">
        <f t="shared" si="31"/>
        <v>0</v>
      </c>
      <c r="AE109" s="181"/>
      <c r="AF109" s="181"/>
      <c r="AG109" s="181"/>
      <c r="AH109" s="181"/>
      <c r="AI109" s="181"/>
      <c r="AJ109" s="181"/>
      <c r="AK109" s="181"/>
      <c r="AL109" s="181"/>
      <c r="AM109" s="181"/>
      <c r="BB109" s="22"/>
      <c r="BH109" s="23"/>
    </row>
    <row r="110" spans="1:60" ht="19.5" customHeight="1"/>
    <row r="111" spans="1:60" ht="21" customHeight="1"/>
    <row r="112" spans="1:60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</sheetData>
  <sheetProtection algorithmName="SHA-512" hashValue="zPapX1DursLcEby3cuBN/hWD9XENLjJh+GTCkU1AKBKyVOJ1hz6Ws0spHT5K/laqm6C0kHM0aP1jFs9iPb4eCA==" saltValue="0d1c8GXWKJ7ozD2RUNkBNw==" spinCount="100000" sheet="1" objects="1" scenarios="1" selectLockedCells="1"/>
  <dataConsolidate/>
  <mergeCells count="9">
    <mergeCell ref="A4:B4"/>
    <mergeCell ref="C4:M4"/>
    <mergeCell ref="A5:O5"/>
    <mergeCell ref="AF7:AL7"/>
    <mergeCell ref="A1:O1"/>
    <mergeCell ref="R1:S1"/>
    <mergeCell ref="U1:Y1"/>
    <mergeCell ref="A2:N2"/>
    <mergeCell ref="U2:Y2"/>
  </mergeCells>
  <conditionalFormatting sqref="E10:E107">
    <cfRule type="cellIs" dxfId="9" priority="10" operator="equal">
      <formula>41013</formula>
    </cfRule>
  </conditionalFormatting>
  <conditionalFormatting sqref="F8:H109">
    <cfRule type="cellIs" dxfId="8" priority="9" operator="equal">
      <formula>0</formula>
    </cfRule>
  </conditionalFormatting>
  <conditionalFormatting sqref="E108:E109">
    <cfRule type="cellIs" dxfId="7" priority="8" operator="equal">
      <formula>190514</formula>
    </cfRule>
  </conditionalFormatting>
  <conditionalFormatting sqref="H8:H9 F10:H109">
    <cfRule type="cellIs" dxfId="6" priority="7" operator="equal">
      <formula>118</formula>
    </cfRule>
  </conditionalFormatting>
  <dataValidations count="12">
    <dataValidation type="whole" allowBlank="1" showInputMessage="1" showErrorMessage="1" error="Sie haben schon 4 Workshops ausgewält_x000a_" sqref="AG4" xr:uid="{00000000-0002-0000-0100-000014000000}">
      <formula1>0</formula1>
      <formula2>4</formula2>
    </dataValidation>
    <dataValidation type="list" allowBlank="1" showErrorMessage="1" errorTitle="Eingabefehler" error="Das Geschlecht muss mit   m   oder  w   angegeben werden!" sqref="D10:D109" xr:uid="{00000000-0002-0000-0100-000016000000}">
      <formula1>$AF$9:$AF$11</formula1>
    </dataValidation>
    <dataValidation allowBlank="1" sqref="A110:E3753 F110:AC1048576" xr:uid="{00000000-0002-0000-0100-000017000000}"/>
    <dataValidation type="list" allowBlank="1" showInputMessage="1" showErrorMessage="1" sqref="O9" xr:uid="{00000000-0002-0000-0100-000018000000}">
      <formula1>$P$7:$Q$7</formula1>
    </dataValidation>
    <dataValidation type="list" allowBlank="1" showErrorMessage="1" errorTitle="Eingabefehler" error="Das Geschlecht muss mit   m   oder  w   angegeben werden!" sqref="D9" xr:uid="{00000000-0002-0000-0100-00001A000000}">
      <formula1>$S$7:$T$7</formula1>
    </dataValidation>
    <dataValidation type="list" showErrorMessage="1" errorTitle="Eingabefehler" error="Das Geschlecht muss mit   m   oder  w   angegeben werden!" sqref="D3754:D65540" xr:uid="{00000000-0002-0000-0100-000019000000}">
      <formula1>$J$7:$J$7</formula1>
    </dataValidation>
    <dataValidation type="list" allowBlank="1" showErrorMessage="1" error="Nur Zahlen von 1 bis 4 sind erlaubt" sqref="L10:L109" xr:uid="{00000000-0002-0000-0100-000000000000}">
      <formula1>$AJ$9:$AJ$13</formula1>
    </dataValidation>
    <dataValidation type="list" allowBlank="1" showErrorMessage="1" error="Hier nur ja oder nein eingeben" sqref="I10:I109" xr:uid="{00000000-0002-0000-0100-000003000000}">
      <formula1>$AG$9:$AG$11</formula1>
    </dataValidation>
    <dataValidation type="list" allowBlank="1" showInputMessage="1" showErrorMessage="1" error="Ja oder nein eingeben_x000a_" sqref="O10:O109" xr:uid="{7AA4708E-737E-46A9-A63E-76C5D46ECD9C}">
      <formula1>$AK$10:$AK$11</formula1>
    </dataValidation>
    <dataValidation type="list" allowBlank="1" showInputMessage="1" showErrorMessage="1" sqref="G10:G109" xr:uid="{F55C874F-CFB9-4113-9B21-E0C7D85A41E5}">
      <formula1>$AM$10:$AM$11</formula1>
    </dataValidation>
    <dataValidation type="list" errorStyle="information" allowBlank="1" error="Nur Zahlen von 1 bis 24 sind erlaubt" sqref="J10:J109" xr:uid="{9AD49C7E-410B-4A62-AB36-3980B9C67631}">
      <formula1>$AH$9:$AH$34</formula1>
    </dataValidation>
    <dataValidation type="list" allowBlank="1" error="Nur Zahlen von 1 bis 8 sind erlaubt" sqref="K10:K109" xr:uid="{A3D7CE35-2F02-4214-831D-5B69B2524419}">
      <formula1>$AI$9:$AI$18</formula1>
    </dataValidation>
  </dataValidations>
  <pageMargins left="0.70866141732283472" right="0.70866141732283472" top="0.39370078740157483" bottom="0.39370078740157483" header="0" footer="0.31496062992125984"/>
  <pageSetup paperSize="9" scale="62" fitToHeight="0" orientation="portrait" r:id="rId1"/>
  <headerFooter>
    <oddFooter>&amp;LBenjamin Fischer&amp;Ctechnik.einrad@gmail.com&amp;R&amp;A / 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K41"/>
  <sheetViews>
    <sheetView showGridLines="0" showRowColHeaders="0" tabSelected="1" workbookViewId="0">
      <selection activeCell="B11" sqref="B11"/>
    </sheetView>
  </sheetViews>
  <sheetFormatPr baseColWidth="10" defaultRowHeight="15"/>
  <cols>
    <col min="1" max="1" width="5.42578125" customWidth="1"/>
    <col min="2" max="2" width="24.85546875" customWidth="1"/>
    <col min="3" max="3" width="18.7109375" customWidth="1"/>
    <col min="4" max="4" width="28.140625" customWidth="1"/>
    <col min="5" max="5" width="11.28515625" customWidth="1"/>
    <col min="6" max="6" width="11.140625" bestFit="1" customWidth="1"/>
    <col min="7" max="7" width="11.140625" style="160" customWidth="1"/>
    <col min="8" max="8" width="11.28515625" bestFit="1" customWidth="1"/>
    <col min="9" max="9" width="11.140625" bestFit="1" customWidth="1"/>
    <col min="10" max="10" width="11.140625" style="160" customWidth="1"/>
    <col min="11" max="11" width="11" customWidth="1"/>
    <col min="12" max="12" width="10.5703125" customWidth="1"/>
    <col min="13" max="13" width="11.42578125" customWidth="1"/>
    <col min="14" max="14" width="11.140625" style="160" customWidth="1"/>
    <col min="15" max="15" width="10.5703125" customWidth="1"/>
    <col min="16" max="16" width="9.140625" customWidth="1"/>
    <col min="17" max="17" width="9.28515625" customWidth="1"/>
    <col min="18" max="18" width="9.5703125" customWidth="1"/>
    <col min="19" max="19" width="10.5703125" bestFit="1" customWidth="1"/>
    <col min="20" max="20" width="11.42578125" hidden="1" customWidth="1"/>
    <col min="21" max="21" width="19.28515625" hidden="1" customWidth="1"/>
    <col min="22" max="22" width="8.5703125" hidden="1" customWidth="1"/>
    <col min="23" max="23" width="14.85546875" hidden="1" customWidth="1"/>
    <col min="24" max="24" width="21.5703125" hidden="1" customWidth="1"/>
    <col min="25" max="25" width="9.42578125" hidden="1" customWidth="1"/>
    <col min="26" max="27" width="11.42578125" hidden="1" customWidth="1"/>
    <col min="28" max="30" width="11.42578125" customWidth="1"/>
  </cols>
  <sheetData>
    <row r="1" spans="1:37" ht="33.75">
      <c r="A1" s="222" t="str">
        <f>'allg. Daten'!A1</f>
        <v>14. Ostdeutsche Meisterschaft Einrad Freestyle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U1" s="165" t="s">
        <v>104</v>
      </c>
      <c r="V1" s="165">
        <f>Meldeformular!Z2</f>
        <v>0</v>
      </c>
      <c r="W1" s="166"/>
      <c r="X1" s="165" t="s">
        <v>99</v>
      </c>
      <c r="Y1" s="165">
        <f>IF(Meldeformular!Z1="ja",1,0)</f>
        <v>1</v>
      </c>
      <c r="Z1" s="166"/>
    </row>
    <row r="2" spans="1:37" ht="27.75">
      <c r="A2" s="224" t="str">
        <f>'allg. Daten'!B2</f>
        <v>12.07. - 13.07.2025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U2" s="165" t="s">
        <v>108</v>
      </c>
      <c r="V2" s="165">
        <f>COUNTA(B11:B33)</f>
        <v>0</v>
      </c>
      <c r="W2" s="166"/>
      <c r="X2" s="165" t="s">
        <v>115</v>
      </c>
      <c r="Y2" s="165" t="str">
        <f>IF(SUM(X11:X15)=0,"nein",IF(INDEX(W11:W15,SUM(X11:X15))&lt;=V2,"nein","ja"))</f>
        <v>nein</v>
      </c>
      <c r="Z2" s="166" t="s">
        <v>45</v>
      </c>
    </row>
    <row r="3" spans="1:37">
      <c r="U3" s="166"/>
      <c r="V3" s="166"/>
      <c r="W3" s="166"/>
      <c r="X3" s="166"/>
      <c r="Y3" s="166"/>
      <c r="Z3" s="166"/>
    </row>
    <row r="4" spans="1:37" ht="23.25">
      <c r="A4" s="228" t="s">
        <v>15</v>
      </c>
      <c r="B4" s="228"/>
      <c r="C4" s="229" t="str">
        <f>'allg. Daten'!C6</f>
        <v>Mein Verein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U4" s="166"/>
      <c r="V4" s="166"/>
      <c r="W4" s="166"/>
      <c r="X4" s="166"/>
      <c r="Y4" s="166"/>
      <c r="Z4" s="166"/>
    </row>
    <row r="5" spans="1:37" s="124" customFormat="1">
      <c r="A5" s="122"/>
      <c r="B5" s="122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U5" s="166"/>
      <c r="V5" s="166"/>
      <c r="W5" s="166"/>
      <c r="X5" s="166"/>
      <c r="Y5" s="166"/>
      <c r="Z5" s="166"/>
    </row>
    <row r="6" spans="1:37" s="105" customFormat="1" ht="18.75">
      <c r="A6" s="241" t="str">
        <f>IF(Z2="ja","Strafgebühr wird fällig. Sie benötigen mehr Jurymitglieder (Benötigt: " &amp; INDEX(W11:W15,SUM(X11:X15)) &amp; " Jury-Mitglied)","")</f>
        <v/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0" t="str">
        <f>IF(Z2="ja","Strafgebühr:","")</f>
        <v/>
      </c>
      <c r="R6" s="240"/>
      <c r="S6" s="127" t="str">
        <f>IF(Z2="ja",'allg. Daten'!C21,"")</f>
        <v/>
      </c>
      <c r="U6" s="167"/>
      <c r="V6" s="167"/>
      <c r="W6" s="167"/>
      <c r="X6" s="167"/>
      <c r="Y6" s="167"/>
      <c r="Z6" s="167"/>
    </row>
    <row r="7" spans="1:37">
      <c r="U7" s="166"/>
      <c r="V7" s="166"/>
      <c r="W7" s="166"/>
      <c r="X7" s="166"/>
      <c r="Y7" s="166"/>
      <c r="Z7" s="166"/>
    </row>
    <row r="8" spans="1:37" ht="24" thickBot="1">
      <c r="A8" s="243" t="s">
        <v>46</v>
      </c>
      <c r="B8" s="243"/>
      <c r="C8" s="243"/>
      <c r="D8" s="243"/>
      <c r="E8" s="161"/>
      <c r="F8" s="242" t="s">
        <v>47</v>
      </c>
      <c r="G8" s="242"/>
      <c r="H8" s="242"/>
      <c r="I8" s="242"/>
      <c r="J8" s="161"/>
      <c r="K8" s="158"/>
      <c r="L8" s="159" t="s">
        <v>48</v>
      </c>
      <c r="M8" s="159"/>
      <c r="N8" s="159"/>
      <c r="O8" s="159"/>
      <c r="P8" s="159"/>
      <c r="Q8" s="159"/>
      <c r="R8" s="159"/>
      <c r="S8" s="159"/>
      <c r="U8" s="166"/>
      <c r="V8" s="166"/>
      <c r="W8" s="166"/>
      <c r="X8" s="166"/>
      <c r="Y8" s="166"/>
      <c r="Z8" s="166"/>
    </row>
    <row r="9" spans="1:37" ht="42.75" customHeight="1" thickTop="1">
      <c r="A9" s="44" t="s">
        <v>49</v>
      </c>
      <c r="B9" s="45" t="s">
        <v>17</v>
      </c>
      <c r="C9" s="46" t="s">
        <v>18</v>
      </c>
      <c r="D9" s="46" t="s">
        <v>50</v>
      </c>
      <c r="E9" s="126" t="s">
        <v>182</v>
      </c>
      <c r="F9" s="126" t="s">
        <v>188</v>
      </c>
      <c r="G9" s="126" t="s">
        <v>190</v>
      </c>
      <c r="H9" s="126" t="s">
        <v>187</v>
      </c>
      <c r="I9" s="126" t="s">
        <v>192</v>
      </c>
      <c r="J9" s="126" t="s">
        <v>191</v>
      </c>
      <c r="K9" s="126" t="s">
        <v>189</v>
      </c>
      <c r="L9" s="125" t="s">
        <v>200</v>
      </c>
      <c r="M9" s="125" t="s">
        <v>193</v>
      </c>
      <c r="N9" s="125" t="s">
        <v>194</v>
      </c>
      <c r="O9" s="125" t="s">
        <v>195</v>
      </c>
      <c r="P9" s="47" t="s">
        <v>196</v>
      </c>
      <c r="Q9" s="47" t="s">
        <v>197</v>
      </c>
      <c r="R9" s="47" t="s">
        <v>198</v>
      </c>
      <c r="S9" s="48" t="s">
        <v>199</v>
      </c>
      <c r="U9" s="166"/>
      <c r="V9" s="166"/>
      <c r="W9" s="166"/>
      <c r="X9" s="168"/>
      <c r="Y9" s="168"/>
      <c r="Z9" s="168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>
      <c r="A10" s="50">
        <v>0</v>
      </c>
      <c r="B10" s="51" t="s">
        <v>39</v>
      </c>
      <c r="C10" s="51" t="s">
        <v>18</v>
      </c>
      <c r="D10" s="51"/>
      <c r="E10" s="51"/>
      <c r="F10" s="51" t="s">
        <v>51</v>
      </c>
      <c r="G10" s="51" t="s">
        <v>52</v>
      </c>
      <c r="H10" s="51" t="s">
        <v>52</v>
      </c>
      <c r="I10" s="51"/>
      <c r="J10" s="51"/>
      <c r="K10" s="51"/>
      <c r="L10" s="51"/>
      <c r="M10" s="51"/>
      <c r="N10" s="51"/>
      <c r="O10" s="51"/>
      <c r="P10" s="51"/>
      <c r="Q10" s="51" t="s">
        <v>56</v>
      </c>
      <c r="R10" s="51"/>
      <c r="S10" s="52" t="s">
        <v>56</v>
      </c>
      <c r="U10" s="239" t="s">
        <v>104</v>
      </c>
      <c r="V10" s="239"/>
      <c r="W10" s="166" t="s">
        <v>109</v>
      </c>
      <c r="X10" s="165" t="s">
        <v>110</v>
      </c>
      <c r="Y10" s="166"/>
      <c r="Z10" s="166"/>
    </row>
    <row r="11" spans="1:37">
      <c r="A11" s="53" t="str">
        <f>IF(B11&lt;&gt;"",A10+1,"")</f>
        <v/>
      </c>
      <c r="B11" s="54"/>
      <c r="C11" s="55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U11" s="166">
        <v>1</v>
      </c>
      <c r="V11" s="166" t="s">
        <v>114</v>
      </c>
      <c r="W11" s="165">
        <v>1</v>
      </c>
      <c r="X11" s="165">
        <f>IF(U11&lt;=$V$1,1,0)</f>
        <v>0</v>
      </c>
      <c r="Y11" s="166"/>
      <c r="Z11" s="166"/>
    </row>
    <row r="12" spans="1:37">
      <c r="A12" s="53" t="str">
        <f t="shared" ref="A12:A33" si="0">IF(B12&lt;&gt;"",A11+1,"")</f>
        <v/>
      </c>
      <c r="B12" s="58"/>
      <c r="C12" s="59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U12" s="166">
        <v>5</v>
      </c>
      <c r="V12" s="166" t="s">
        <v>114</v>
      </c>
      <c r="W12" s="165">
        <v>2</v>
      </c>
      <c r="X12" s="165">
        <f>IF(U12&lt;=$V$1,1,0)</f>
        <v>0</v>
      </c>
      <c r="Y12" s="166"/>
      <c r="Z12" s="166"/>
    </row>
    <row r="13" spans="1:37">
      <c r="A13" s="53" t="str">
        <f t="shared" si="0"/>
        <v/>
      </c>
      <c r="B13" s="54"/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U13" s="166">
        <v>11</v>
      </c>
      <c r="V13" s="166" t="s">
        <v>114</v>
      </c>
      <c r="W13" s="165">
        <v>3</v>
      </c>
      <c r="X13" s="165">
        <f>IF(U13&lt;=$V$1,1,0)</f>
        <v>0</v>
      </c>
      <c r="Y13" s="166"/>
      <c r="Z13" s="166"/>
    </row>
    <row r="14" spans="1:37">
      <c r="A14" s="53" t="str">
        <f t="shared" si="0"/>
        <v/>
      </c>
      <c r="B14" s="58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U14" s="166">
        <v>21</v>
      </c>
      <c r="V14" s="166" t="s">
        <v>114</v>
      </c>
      <c r="W14" s="165">
        <v>4</v>
      </c>
      <c r="X14" s="165">
        <f>IF(U14&lt;=$V$1,1,0)</f>
        <v>0</v>
      </c>
      <c r="Y14" s="166"/>
      <c r="Z14" s="166"/>
    </row>
    <row r="15" spans="1:37">
      <c r="A15" s="53" t="str">
        <f t="shared" si="0"/>
        <v/>
      </c>
      <c r="B15" s="54"/>
      <c r="C15" s="55"/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U15" s="166">
        <v>31</v>
      </c>
      <c r="V15" s="166" t="s">
        <v>114</v>
      </c>
      <c r="W15" s="165">
        <v>5</v>
      </c>
      <c r="X15" s="165">
        <f>IF(U15&lt;=$V$1,1,0)</f>
        <v>0</v>
      </c>
      <c r="Y15" s="166"/>
      <c r="Z15" s="166"/>
    </row>
    <row r="16" spans="1:37">
      <c r="A16" s="53" t="str">
        <f t="shared" si="0"/>
        <v/>
      </c>
      <c r="B16" s="58"/>
      <c r="C16" s="59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U16" s="166"/>
      <c r="V16" s="166"/>
      <c r="W16" s="166"/>
      <c r="X16" s="166"/>
      <c r="Y16" s="166"/>
      <c r="Z16" s="166"/>
    </row>
    <row r="17" spans="1:26">
      <c r="A17" s="53" t="str">
        <f t="shared" si="0"/>
        <v/>
      </c>
      <c r="B17" s="54"/>
      <c r="C17" s="55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U17" s="166"/>
      <c r="V17" s="166"/>
      <c r="W17" s="166"/>
      <c r="X17" s="166"/>
      <c r="Y17" s="166"/>
      <c r="Z17" s="166"/>
    </row>
    <row r="18" spans="1:26">
      <c r="A18" s="53" t="str">
        <f t="shared" si="0"/>
        <v/>
      </c>
      <c r="B18" s="58"/>
      <c r="C18" s="59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U18" s="166"/>
      <c r="V18" s="166"/>
      <c r="W18" s="166"/>
      <c r="X18" s="166"/>
      <c r="Y18" s="166"/>
      <c r="Z18" s="166"/>
    </row>
    <row r="19" spans="1:26">
      <c r="A19" s="53" t="str">
        <f t="shared" si="0"/>
        <v/>
      </c>
      <c r="B19" s="54"/>
      <c r="C19" s="55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U19" s="166"/>
      <c r="V19" s="166"/>
      <c r="W19" s="166"/>
      <c r="X19" s="166"/>
      <c r="Y19" s="166"/>
      <c r="Z19" s="166"/>
    </row>
    <row r="20" spans="1:26">
      <c r="A20" s="53" t="str">
        <f t="shared" si="0"/>
        <v/>
      </c>
      <c r="B20" s="58"/>
      <c r="C20" s="5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U20" s="166"/>
      <c r="V20" s="166"/>
      <c r="W20" s="166"/>
      <c r="X20" s="166"/>
      <c r="Y20" s="166"/>
      <c r="Z20" s="166"/>
    </row>
    <row r="21" spans="1:26">
      <c r="A21" s="53" t="str">
        <f t="shared" si="0"/>
        <v/>
      </c>
      <c r="B21" s="54"/>
      <c r="C21" s="55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U21" s="166"/>
      <c r="V21" s="166"/>
      <c r="W21" s="166"/>
      <c r="X21" s="166" t="s">
        <v>113</v>
      </c>
      <c r="Y21" s="166"/>
      <c r="Z21" s="166"/>
    </row>
    <row r="22" spans="1:26">
      <c r="A22" s="53" t="str">
        <f t="shared" si="0"/>
        <v/>
      </c>
      <c r="B22" s="58"/>
      <c r="C22" s="59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U22" s="166"/>
      <c r="V22" s="166"/>
      <c r="W22" s="166"/>
      <c r="X22" s="166" t="s">
        <v>111</v>
      </c>
      <c r="Y22" s="166"/>
      <c r="Z22" s="166"/>
    </row>
    <row r="23" spans="1:26">
      <c r="A23" s="53" t="str">
        <f t="shared" si="0"/>
        <v/>
      </c>
      <c r="B23" s="54"/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U23" s="166"/>
      <c r="V23" s="166"/>
      <c r="W23" s="166"/>
      <c r="X23" s="166" t="s">
        <v>112</v>
      </c>
      <c r="Y23" s="166"/>
      <c r="Z23" s="166"/>
    </row>
    <row r="24" spans="1:26">
      <c r="A24" s="53" t="str">
        <f t="shared" si="0"/>
        <v/>
      </c>
      <c r="B24" s="58"/>
      <c r="C24" s="59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U24" s="166"/>
      <c r="V24" s="166"/>
      <c r="W24" s="166"/>
      <c r="X24" s="166"/>
      <c r="Y24" s="166"/>
      <c r="Z24" s="166"/>
    </row>
    <row r="25" spans="1:26">
      <c r="A25" s="53" t="str">
        <f t="shared" si="0"/>
        <v/>
      </c>
      <c r="B25" s="54"/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U25" s="166"/>
      <c r="V25" s="166"/>
      <c r="W25" s="166"/>
      <c r="X25" s="166"/>
      <c r="Y25" s="166"/>
      <c r="Z25" s="166"/>
    </row>
    <row r="26" spans="1:26">
      <c r="A26" s="53" t="str">
        <f t="shared" si="0"/>
        <v/>
      </c>
      <c r="B26" s="58"/>
      <c r="C26" s="59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</row>
    <row r="27" spans="1:26">
      <c r="A27" s="53" t="str">
        <f t="shared" si="0"/>
        <v/>
      </c>
      <c r="B27" s="54"/>
      <c r="C27" s="55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</row>
    <row r="28" spans="1:26">
      <c r="A28" s="53" t="str">
        <f t="shared" si="0"/>
        <v/>
      </c>
      <c r="B28" s="58"/>
      <c r="C28" s="59"/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</row>
    <row r="29" spans="1:26">
      <c r="A29" s="53" t="str">
        <f t="shared" si="0"/>
        <v/>
      </c>
      <c r="B29" s="54"/>
      <c r="C29" s="5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</row>
    <row r="30" spans="1:26">
      <c r="A30" s="53" t="str">
        <f t="shared" si="0"/>
        <v/>
      </c>
      <c r="B30" s="58"/>
      <c r="C30" s="59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</row>
    <row r="31" spans="1:26">
      <c r="A31" s="53" t="str">
        <f t="shared" si="0"/>
        <v/>
      </c>
      <c r="B31" s="54"/>
      <c r="C31" s="55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</row>
    <row r="32" spans="1:26">
      <c r="A32" s="53" t="str">
        <f t="shared" si="0"/>
        <v/>
      </c>
      <c r="B32" s="58"/>
      <c r="C32" s="59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15.75" thickBot="1">
      <c r="A33" s="62" t="str">
        <f t="shared" si="0"/>
        <v/>
      </c>
      <c r="B33" s="63"/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</row>
    <row r="34" spans="1:19" ht="15.75" thickTop="1">
      <c r="A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6" spans="1:19">
      <c r="C36" s="160" t="s">
        <v>55</v>
      </c>
      <c r="D36" s="160" t="s">
        <v>57</v>
      </c>
      <c r="G36" t="s">
        <v>158</v>
      </c>
      <c r="H36" t="s">
        <v>22</v>
      </c>
      <c r="J36" t="s">
        <v>164</v>
      </c>
      <c r="L36" t="s">
        <v>171</v>
      </c>
      <c r="M36" t="s">
        <v>167</v>
      </c>
    </row>
    <row r="37" spans="1:19">
      <c r="C37" s="160" t="s">
        <v>52</v>
      </c>
      <c r="D37" s="160" t="s">
        <v>58</v>
      </c>
      <c r="G37" t="s">
        <v>159</v>
      </c>
      <c r="H37" t="s">
        <v>23</v>
      </c>
      <c r="J37" t="s">
        <v>165</v>
      </c>
      <c r="L37" t="s">
        <v>185</v>
      </c>
      <c r="M37" s="129" t="s">
        <v>168</v>
      </c>
    </row>
    <row r="38" spans="1:19">
      <c r="C38" s="160" t="s">
        <v>54</v>
      </c>
      <c r="D38" s="160" t="s">
        <v>59</v>
      </c>
      <c r="G38" t="s">
        <v>160</v>
      </c>
      <c r="H38" t="s">
        <v>161</v>
      </c>
      <c r="J38" t="s">
        <v>166</v>
      </c>
      <c r="L38" t="s">
        <v>186</v>
      </c>
      <c r="M38" s="129" t="s">
        <v>169</v>
      </c>
    </row>
    <row r="39" spans="1:19">
      <c r="C39" s="160" t="s">
        <v>53</v>
      </c>
      <c r="D39" s="160" t="s">
        <v>60</v>
      </c>
      <c r="G39" s="129" t="s">
        <v>163</v>
      </c>
      <c r="H39" s="129" t="s">
        <v>162</v>
      </c>
      <c r="J39" t="s">
        <v>175</v>
      </c>
      <c r="L39" t="s">
        <v>181</v>
      </c>
      <c r="M39" t="s">
        <v>170</v>
      </c>
    </row>
    <row r="40" spans="1:19">
      <c r="C40" s="160" t="s">
        <v>51</v>
      </c>
      <c r="D40" s="160" t="s">
        <v>61</v>
      </c>
    </row>
    <row r="41" spans="1:19">
      <c r="C41" s="160" t="s">
        <v>56</v>
      </c>
      <c r="D41" s="160" t="s">
        <v>62</v>
      </c>
    </row>
  </sheetData>
  <sheetProtection algorithmName="SHA-512" hashValue="B0KCfFbwd1kJHhkOeosjDuZv/dbFEwS/dMKBWOtxpX68hr8uOfYPNLXdXBdFwo+ViYg9j+JvhdmHG+29l0pI8A==" saltValue="uuk2HFjrMalO2AINhjVrWQ==" spinCount="100000" sheet="1" objects="1" scenarios="1" selectLockedCells="1"/>
  <mergeCells count="9">
    <mergeCell ref="U10:V10"/>
    <mergeCell ref="Q6:R6"/>
    <mergeCell ref="A6:P6"/>
    <mergeCell ref="F8:I8"/>
    <mergeCell ref="A1:S1"/>
    <mergeCell ref="A2:S2"/>
    <mergeCell ref="A4:B4"/>
    <mergeCell ref="C4:S4"/>
    <mergeCell ref="A8:D8"/>
  </mergeCells>
  <dataValidations count="2">
    <dataValidation type="list" allowBlank="1" showInputMessage="1" showErrorMessage="1" error="t (nur Technik) oder p (nur Präsentation, a (alles), n (nichts)" sqref="A34 E34:S34" xr:uid="{00000000-0002-0000-0200-000001000000}">
      <formula1>"JA,NEIN,T,P"</formula1>
    </dataValidation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10:S33" xr:uid="{00000000-0002-0000-0200-000000000000}">
      <formula1>$C$35:$C$41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&amp;LBenjamin Fischer&amp;Ctechnik.einrad@gmail.com&amp;R&amp;A /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106"/>
  <sheetViews>
    <sheetView showGridLines="0" showRowColHeaders="0" workbookViewId="0">
      <selection activeCell="F7" sqref="F7"/>
    </sheetView>
  </sheetViews>
  <sheetFormatPr baseColWidth="10" defaultColWidth="10.85546875" defaultRowHeight="15"/>
  <cols>
    <col min="1" max="1" width="13" customWidth="1"/>
    <col min="2" max="3" width="20.7109375" customWidth="1"/>
    <col min="4" max="4" width="5.7109375" customWidth="1"/>
    <col min="5" max="5" width="7.85546875" style="129" customWidth="1"/>
    <col min="6" max="6" width="48.85546875" customWidth="1"/>
    <col min="7" max="9" width="10.85546875" style="166" hidden="1" customWidth="1"/>
    <col min="10" max="10" width="10.85546875" customWidth="1"/>
  </cols>
  <sheetData>
    <row r="1" spans="1:9" ht="38.1" customHeight="1">
      <c r="A1" s="222" t="str">
        <f>'allg. Daten'!A1</f>
        <v>14. Ostdeutsche Meisterschaft Einrad Freestyle</v>
      </c>
      <c r="B1" s="234"/>
      <c r="C1" s="234"/>
      <c r="D1" s="234"/>
      <c r="E1" s="234"/>
      <c r="F1" s="234"/>
    </row>
    <row r="2" spans="1:9" ht="38.1" customHeight="1">
      <c r="A2" s="244" t="str">
        <f>'allg. Daten'!B2</f>
        <v>12.07. - 13.07.2025</v>
      </c>
      <c r="B2" s="244"/>
      <c r="C2" s="244"/>
      <c r="D2" s="244"/>
      <c r="E2" s="244"/>
      <c r="F2" s="244"/>
    </row>
    <row r="3" spans="1:9" ht="9.9499999999999993" customHeight="1">
      <c r="A3" s="15"/>
      <c r="B3" s="15"/>
      <c r="C3" s="15"/>
      <c r="D3" s="15"/>
      <c r="E3" s="15"/>
      <c r="F3" s="15"/>
    </row>
    <row r="4" spans="1:9" ht="38.1" customHeight="1">
      <c r="A4" s="16" t="s">
        <v>15</v>
      </c>
      <c r="B4" s="229" t="str">
        <f>'allg. Daten'!C6</f>
        <v>Mein Verein</v>
      </c>
      <c r="C4" s="230"/>
      <c r="D4" s="230"/>
      <c r="E4" s="230"/>
      <c r="F4" s="230"/>
    </row>
    <row r="5" spans="1:9" ht="19.5" thickBot="1">
      <c r="A5" s="6"/>
      <c r="B5" s="68"/>
      <c r="C5" s="68"/>
      <c r="D5" s="68"/>
      <c r="E5" s="68"/>
      <c r="F5" s="68"/>
    </row>
    <row r="6" spans="1:9">
      <c r="A6" s="211"/>
      <c r="B6" s="212" t="s">
        <v>17</v>
      </c>
      <c r="C6" s="212" t="s">
        <v>18</v>
      </c>
      <c r="D6" s="212" t="s">
        <v>21</v>
      </c>
      <c r="E6" s="212"/>
      <c r="F6" s="213" t="s">
        <v>63</v>
      </c>
      <c r="G6" s="166" t="s">
        <v>44</v>
      </c>
      <c r="I6" s="181" t="s">
        <v>175</v>
      </c>
    </row>
    <row r="7" spans="1:9">
      <c r="A7" s="214">
        <f t="array" ref="A7">LARGE((Meldeformular!$I$10:$I$109=$G$6)*Meldeformular!$A$10:$A$109,H7)</f>
        <v>0</v>
      </c>
      <c r="B7" s="135" t="str">
        <f>IF(A7&gt;0,VLOOKUP(A7,Meldeformular!$A$10:$O$109,2),"")</f>
        <v/>
      </c>
      <c r="C7" s="135" t="str">
        <f>IF(A7&gt;0,VLOOKUP(A7,Meldeformular!$A$10:$O$109,3),"")</f>
        <v/>
      </c>
      <c r="D7" s="136" t="str">
        <f>IF(A7&gt;0,VLOOKUP(A7,Meldeformular!$A$10:$O$109,6),"")</f>
        <v/>
      </c>
      <c r="E7" s="136" t="str">
        <f>IF(D7="","",IF(AND(D7&lt;=12,I7="ja"),"Küken",IF(D7&lt;=10,"U11",IF(D7&lt;=12,"U13",IF(D7&lt;=14,"U15",IF(D7&lt;=16,"U17",IF(D7&lt;=18,"U19",IF(D7&lt;=20,"U21",IF(D7&lt;=24,"U25","25+")))))))))</f>
        <v/>
      </c>
      <c r="F7" s="215"/>
      <c r="H7" s="166">
        <v>1</v>
      </c>
      <c r="I7" s="166" t="str">
        <f>IF(A7&gt;0,VLOOKUP(A7,Meldeformular!$A$10:$O$109,7),"")</f>
        <v/>
      </c>
    </row>
    <row r="8" spans="1:9">
      <c r="A8" s="214">
        <f t="array" ref="A8">LARGE((Meldeformular!$I$10:$I$109=$G$6)*Meldeformular!$A$10:$A$109,H8)</f>
        <v>0</v>
      </c>
      <c r="B8" s="135" t="str">
        <f>IF(A8&gt;0,VLOOKUP(A8,Meldeformular!$A$10:$O$109,2),"")</f>
        <v/>
      </c>
      <c r="C8" s="135" t="str">
        <f>IF(A8&gt;0,VLOOKUP(A8,Meldeformular!$A$10:$O$109,3),"")</f>
        <v/>
      </c>
      <c r="D8" s="136" t="str">
        <f>IF(A8&gt;0,VLOOKUP(A8,Meldeformular!$A$10:$O$109,6),"")</f>
        <v/>
      </c>
      <c r="E8" s="136" t="str">
        <f t="shared" ref="E8:E71" si="0">IF(D8="","",IF(AND(D8&lt;=12,I8="ja"),"Küken",IF(D8&lt;=10,"U11",IF(D8&lt;=12,"U13",IF(D8&lt;=14,"U15",IF(D8&lt;=16,"U17",IF(D8&lt;=18,"U19",IF(D8&lt;=20,"U21",IF(D8&lt;=24,"U25","25+")))))))))</f>
        <v/>
      </c>
      <c r="F8" s="215"/>
      <c r="H8" s="166">
        <v>2</v>
      </c>
      <c r="I8" s="166" t="str">
        <f>IF(A8&gt;0,VLOOKUP(A8,Meldeformular!$A$10:$O$109,7),"")</f>
        <v/>
      </c>
    </row>
    <row r="9" spans="1:9">
      <c r="A9" s="214">
        <f t="array" ref="A9">LARGE((Meldeformular!$I$10:$I$109=$G$6)*Meldeformular!$A$10:$A$109,H9)</f>
        <v>0</v>
      </c>
      <c r="B9" s="135" t="str">
        <f>IF(A9&gt;0,VLOOKUP(A9,Meldeformular!$A$10:$O$109,2),"")</f>
        <v/>
      </c>
      <c r="C9" s="135" t="str">
        <f>IF(A9&gt;0,VLOOKUP(A9,Meldeformular!$A$10:$O$109,3),"")</f>
        <v/>
      </c>
      <c r="D9" s="136" t="str">
        <f>IF(A9&gt;0,VLOOKUP(A9,Meldeformular!$A$10:$O$109,6),"")</f>
        <v/>
      </c>
      <c r="E9" s="136" t="str">
        <f t="shared" si="0"/>
        <v/>
      </c>
      <c r="F9" s="215"/>
      <c r="H9" s="166">
        <v>3</v>
      </c>
      <c r="I9" s="166" t="str">
        <f>IF(A9&gt;0,VLOOKUP(A9,Meldeformular!$A$10:$O$109,7),"")</f>
        <v/>
      </c>
    </row>
    <row r="10" spans="1:9">
      <c r="A10" s="214">
        <f t="array" ref="A10">LARGE((Meldeformular!$I$10:$I$109=$G$6)*Meldeformular!$A$10:$A$109,H10)</f>
        <v>0</v>
      </c>
      <c r="B10" s="135" t="str">
        <f>IF(A10&gt;0,VLOOKUP(A10,Meldeformular!$A$10:$O$109,2),"")</f>
        <v/>
      </c>
      <c r="C10" s="135" t="str">
        <f>IF(A10&gt;0,VLOOKUP(A10,Meldeformular!$A$10:$O$109,3),"")</f>
        <v/>
      </c>
      <c r="D10" s="136" t="str">
        <f>IF(A10&gt;0,VLOOKUP(A10,Meldeformular!$A$10:$O$109,6),"")</f>
        <v/>
      </c>
      <c r="E10" s="136" t="str">
        <f t="shared" si="0"/>
        <v/>
      </c>
      <c r="F10" s="215"/>
      <c r="H10" s="166">
        <v>4</v>
      </c>
      <c r="I10" s="166" t="str">
        <f>IF(A10&gt;0,VLOOKUP(A10,Meldeformular!$A$10:$O$109,7),"")</f>
        <v/>
      </c>
    </row>
    <row r="11" spans="1:9">
      <c r="A11" s="214">
        <f t="array" ref="A11">LARGE((Meldeformular!$I$10:$I$109=$G$6)*Meldeformular!$A$10:$A$109,H11)</f>
        <v>0</v>
      </c>
      <c r="B11" s="135" t="str">
        <f>IF(A11&gt;0,VLOOKUP(A11,Meldeformular!$A$10:$O$109,2),"")</f>
        <v/>
      </c>
      <c r="C11" s="135" t="str">
        <f>IF(A11&gt;0,VLOOKUP(A11,Meldeformular!$A$10:$O$109,3),"")</f>
        <v/>
      </c>
      <c r="D11" s="136" t="str">
        <f>IF(A11&gt;0,VLOOKUP(A11,Meldeformular!$A$10:$O$109,6),"")</f>
        <v/>
      </c>
      <c r="E11" s="136" t="str">
        <f t="shared" si="0"/>
        <v/>
      </c>
      <c r="F11" s="215"/>
      <c r="H11" s="166">
        <v>5</v>
      </c>
      <c r="I11" s="166" t="str">
        <f>IF(A11&gt;0,VLOOKUP(A11,Meldeformular!$A$10:$O$109,7),"")</f>
        <v/>
      </c>
    </row>
    <row r="12" spans="1:9">
      <c r="A12" s="214">
        <f t="array" ref="A12">LARGE((Meldeformular!$I$10:$I$109=$G$6)*Meldeformular!$A$10:$A$109,H12)</f>
        <v>0</v>
      </c>
      <c r="B12" s="135" t="str">
        <f>IF(A12&gt;0,VLOOKUP(A12,Meldeformular!$A$10:$O$109,2),"")</f>
        <v/>
      </c>
      <c r="C12" s="135" t="str">
        <f>IF(A12&gt;0,VLOOKUP(A12,Meldeformular!$A$10:$O$109,3),"")</f>
        <v/>
      </c>
      <c r="D12" s="136" t="str">
        <f>IF(A12&gt;0,VLOOKUP(A12,Meldeformular!$A$10:$O$109,6),"")</f>
        <v/>
      </c>
      <c r="E12" s="136" t="str">
        <f t="shared" si="0"/>
        <v/>
      </c>
      <c r="F12" s="215"/>
      <c r="H12" s="166">
        <v>6</v>
      </c>
      <c r="I12" s="166" t="str">
        <f>IF(A12&gt;0,VLOOKUP(A12,Meldeformular!$A$10:$O$109,7),"")</f>
        <v/>
      </c>
    </row>
    <row r="13" spans="1:9">
      <c r="A13" s="214">
        <f t="array" ref="A13">LARGE((Meldeformular!$I$10:$I$109=$G$6)*Meldeformular!$A$10:$A$109,H13)</f>
        <v>0</v>
      </c>
      <c r="B13" s="135" t="str">
        <f>IF(A13&gt;0,VLOOKUP(A13,Meldeformular!$A$10:$O$109,2),"")</f>
        <v/>
      </c>
      <c r="C13" s="135" t="str">
        <f>IF(A13&gt;0,VLOOKUP(A13,Meldeformular!$A$10:$O$109,3),"")</f>
        <v/>
      </c>
      <c r="D13" s="136" t="str">
        <f>IF(A13&gt;0,VLOOKUP(A13,Meldeformular!$A$10:$O$109,6),"")</f>
        <v/>
      </c>
      <c r="E13" s="136" t="str">
        <f t="shared" si="0"/>
        <v/>
      </c>
      <c r="F13" s="215"/>
      <c r="H13" s="166">
        <v>7</v>
      </c>
      <c r="I13" s="166" t="str">
        <f>IF(A13&gt;0,VLOOKUP(A13,Meldeformular!$A$10:$O$109,7),"")</f>
        <v/>
      </c>
    </row>
    <row r="14" spans="1:9">
      <c r="A14" s="214">
        <f t="array" ref="A14">LARGE((Meldeformular!$I$10:$I$109=$G$6)*Meldeformular!$A$10:$A$109,H14)</f>
        <v>0</v>
      </c>
      <c r="B14" s="135" t="str">
        <f>IF(A14&gt;0,VLOOKUP(A14,Meldeformular!$A$10:$O$109,2),"")</f>
        <v/>
      </c>
      <c r="C14" s="135" t="str">
        <f>IF(A14&gt;0,VLOOKUP(A14,Meldeformular!$A$10:$O$109,3),"")</f>
        <v/>
      </c>
      <c r="D14" s="136" t="str">
        <f>IF(A14&gt;0,VLOOKUP(A14,Meldeformular!$A$10:$O$109,6),"")</f>
        <v/>
      </c>
      <c r="E14" s="136" t="str">
        <f t="shared" si="0"/>
        <v/>
      </c>
      <c r="F14" s="215"/>
      <c r="H14" s="166">
        <v>8</v>
      </c>
      <c r="I14" s="166" t="str">
        <f>IF(A14&gt;0,VLOOKUP(A14,Meldeformular!$A$10:$O$109,7),"")</f>
        <v/>
      </c>
    </row>
    <row r="15" spans="1:9">
      <c r="A15" s="214">
        <f t="array" ref="A15">LARGE((Meldeformular!$I$10:$I$109=$G$6)*Meldeformular!$A$10:$A$109,H15)</f>
        <v>0</v>
      </c>
      <c r="B15" s="135" t="str">
        <f>IF(A15&gt;0,VLOOKUP(A15,Meldeformular!$A$10:$O$109,2),"")</f>
        <v/>
      </c>
      <c r="C15" s="135" t="str">
        <f>IF(A15&gt;0,VLOOKUP(A15,Meldeformular!$A$10:$O$109,3),"")</f>
        <v/>
      </c>
      <c r="D15" s="136" t="str">
        <f>IF(A15&gt;0,VLOOKUP(A15,Meldeformular!$A$10:$O$109,6),"")</f>
        <v/>
      </c>
      <c r="E15" s="136" t="str">
        <f t="shared" si="0"/>
        <v/>
      </c>
      <c r="F15" s="215"/>
      <c r="H15" s="166">
        <v>9</v>
      </c>
      <c r="I15" s="166" t="str">
        <f>IF(A15&gt;0,VLOOKUP(A15,Meldeformular!$A$10:$O$109,7),"")</f>
        <v/>
      </c>
    </row>
    <row r="16" spans="1:9">
      <c r="A16" s="214">
        <f t="array" ref="A16">LARGE((Meldeformular!$I$10:$I$109=$G$6)*Meldeformular!$A$10:$A$109,H16)</f>
        <v>0</v>
      </c>
      <c r="B16" s="135" t="str">
        <f>IF(A16&gt;0,VLOOKUP(A16,Meldeformular!$A$10:$O$109,2),"")</f>
        <v/>
      </c>
      <c r="C16" s="135" t="str">
        <f>IF(A16&gt;0,VLOOKUP(A16,Meldeformular!$A$10:$O$109,3),"")</f>
        <v/>
      </c>
      <c r="D16" s="136" t="str">
        <f>IF(A16&gt;0,VLOOKUP(A16,Meldeformular!$A$10:$O$109,6),"")</f>
        <v/>
      </c>
      <c r="E16" s="136" t="str">
        <f t="shared" si="0"/>
        <v/>
      </c>
      <c r="F16" s="215"/>
      <c r="H16" s="166">
        <v>10</v>
      </c>
      <c r="I16" s="166" t="str">
        <f>IF(A16&gt;0,VLOOKUP(A16,Meldeformular!$A$10:$O$109,7),"")</f>
        <v/>
      </c>
    </row>
    <row r="17" spans="1:9">
      <c r="A17" s="214">
        <f t="array" ref="A17">LARGE((Meldeformular!$I$10:$I$109=$G$6)*Meldeformular!$A$10:$A$109,H17)</f>
        <v>0</v>
      </c>
      <c r="B17" s="135" t="str">
        <f>IF(A17&gt;0,VLOOKUP(A17,Meldeformular!$A$10:$O$109,2),"")</f>
        <v/>
      </c>
      <c r="C17" s="135" t="str">
        <f>IF(A17&gt;0,VLOOKUP(A17,Meldeformular!$A$10:$O$109,3),"")</f>
        <v/>
      </c>
      <c r="D17" s="136" t="str">
        <f>IF(A17&gt;0,VLOOKUP(A17,Meldeformular!$A$10:$O$109,6),"")</f>
        <v/>
      </c>
      <c r="E17" s="136" t="str">
        <f t="shared" si="0"/>
        <v/>
      </c>
      <c r="F17" s="215"/>
      <c r="H17" s="166">
        <v>11</v>
      </c>
      <c r="I17" s="166" t="str">
        <f>IF(A17&gt;0,VLOOKUP(A17,Meldeformular!$A$10:$O$109,7),"")</f>
        <v/>
      </c>
    </row>
    <row r="18" spans="1:9">
      <c r="A18" s="214">
        <f t="array" ref="A18">LARGE((Meldeformular!$I$10:$I$109=$G$6)*Meldeformular!$A$10:$A$109,H18)</f>
        <v>0</v>
      </c>
      <c r="B18" s="135" t="str">
        <f>IF(A18&gt;0,VLOOKUP(A18,Meldeformular!$A$10:$O$109,2),"")</f>
        <v/>
      </c>
      <c r="C18" s="135" t="str">
        <f>IF(A18&gt;0,VLOOKUP(A18,Meldeformular!$A$10:$O$109,3),"")</f>
        <v/>
      </c>
      <c r="D18" s="136" t="str">
        <f>IF(A18&gt;0,VLOOKUP(A18,Meldeformular!$A$10:$O$109,6),"")</f>
        <v/>
      </c>
      <c r="E18" s="136" t="str">
        <f t="shared" si="0"/>
        <v/>
      </c>
      <c r="F18" s="215"/>
      <c r="H18" s="166">
        <v>12</v>
      </c>
      <c r="I18" s="166" t="str">
        <f>IF(A18&gt;0,VLOOKUP(A18,Meldeformular!$A$10:$O$109,7),"")</f>
        <v/>
      </c>
    </row>
    <row r="19" spans="1:9">
      <c r="A19" s="214">
        <f t="array" ref="A19">LARGE((Meldeformular!$I$10:$I$109=$G$6)*Meldeformular!$A$10:$A$109,H19)</f>
        <v>0</v>
      </c>
      <c r="B19" s="135" t="str">
        <f>IF(A19&gt;0,VLOOKUP(A19,Meldeformular!$A$10:$O$109,2),"")</f>
        <v/>
      </c>
      <c r="C19" s="135" t="str">
        <f>IF(A19&gt;0,VLOOKUP(A19,Meldeformular!$A$10:$O$109,3),"")</f>
        <v/>
      </c>
      <c r="D19" s="136" t="str">
        <f>IF(A19&gt;0,VLOOKUP(A19,Meldeformular!$A$10:$O$109,6),"")</f>
        <v/>
      </c>
      <c r="E19" s="136" t="str">
        <f t="shared" si="0"/>
        <v/>
      </c>
      <c r="F19" s="215"/>
      <c r="H19" s="166">
        <v>13</v>
      </c>
      <c r="I19" s="166" t="str">
        <f>IF(A19&gt;0,VLOOKUP(A19,Meldeformular!$A$10:$O$109,7),"")</f>
        <v/>
      </c>
    </row>
    <row r="20" spans="1:9">
      <c r="A20" s="214">
        <f t="array" ref="A20">LARGE((Meldeformular!$I$10:$I$109=$G$6)*Meldeformular!$A$10:$A$109,H20)</f>
        <v>0</v>
      </c>
      <c r="B20" s="135" t="str">
        <f>IF(A20&gt;0,VLOOKUP(A20,Meldeformular!$A$10:$O$109,2),"")</f>
        <v/>
      </c>
      <c r="C20" s="135" t="str">
        <f>IF(A20&gt;0,VLOOKUP(A20,Meldeformular!$A$10:$O$109,3),"")</f>
        <v/>
      </c>
      <c r="D20" s="136" t="str">
        <f>IF(A20&gt;0,VLOOKUP(A20,Meldeformular!$A$10:$O$109,6),"")</f>
        <v/>
      </c>
      <c r="E20" s="136" t="str">
        <f t="shared" si="0"/>
        <v/>
      </c>
      <c r="F20" s="215"/>
      <c r="H20" s="166">
        <v>14</v>
      </c>
      <c r="I20" s="166" t="str">
        <f>IF(A20&gt;0,VLOOKUP(A20,Meldeformular!$A$10:$O$109,7),"")</f>
        <v/>
      </c>
    </row>
    <row r="21" spans="1:9">
      <c r="A21" s="214">
        <f t="array" ref="A21">LARGE((Meldeformular!$I$10:$I$109=$G$6)*Meldeformular!$A$10:$A$109,H21)</f>
        <v>0</v>
      </c>
      <c r="B21" s="135" t="str">
        <f>IF(A21&gt;0,VLOOKUP(A21,Meldeformular!$A$10:$O$109,2),"")</f>
        <v/>
      </c>
      <c r="C21" s="135" t="str">
        <f>IF(A21&gt;0,VLOOKUP(A21,Meldeformular!$A$10:$O$109,3),"")</f>
        <v/>
      </c>
      <c r="D21" s="136" t="str">
        <f>IF(A21&gt;0,VLOOKUP(A21,Meldeformular!$A$10:$O$109,6),"")</f>
        <v/>
      </c>
      <c r="E21" s="136" t="str">
        <f t="shared" si="0"/>
        <v/>
      </c>
      <c r="F21" s="215"/>
      <c r="H21" s="166">
        <v>15</v>
      </c>
      <c r="I21" s="166" t="str">
        <f>IF(A21&gt;0,VLOOKUP(A21,Meldeformular!$A$10:$O$109,7),"")</f>
        <v/>
      </c>
    </row>
    <row r="22" spans="1:9">
      <c r="A22" s="214">
        <f t="array" ref="A22">LARGE((Meldeformular!$I$10:$I$109=$G$6)*Meldeformular!$A$10:$A$109,H22)</f>
        <v>0</v>
      </c>
      <c r="B22" s="135" t="str">
        <f>IF(A22&gt;0,VLOOKUP(A22,Meldeformular!$A$10:$O$109,2),"")</f>
        <v/>
      </c>
      <c r="C22" s="135" t="str">
        <f>IF(A22&gt;0,VLOOKUP(A22,Meldeformular!$A$10:$O$109,3),"")</f>
        <v/>
      </c>
      <c r="D22" s="136" t="str">
        <f>IF(A22&gt;0,VLOOKUP(A22,Meldeformular!$A$10:$O$109,6),"")</f>
        <v/>
      </c>
      <c r="E22" s="136" t="str">
        <f t="shared" si="0"/>
        <v/>
      </c>
      <c r="F22" s="215"/>
      <c r="H22" s="166">
        <v>16</v>
      </c>
      <c r="I22" s="166" t="str">
        <f>IF(A22&gt;0,VLOOKUP(A22,Meldeformular!$A$10:$O$109,7),"")</f>
        <v/>
      </c>
    </row>
    <row r="23" spans="1:9">
      <c r="A23" s="214">
        <f t="array" ref="A23">LARGE((Meldeformular!$I$10:$I$109=$G$6)*Meldeformular!$A$10:$A$109,H23)</f>
        <v>0</v>
      </c>
      <c r="B23" s="135" t="str">
        <f>IF(A23&gt;0,VLOOKUP(A23,Meldeformular!$A$10:$O$109,2),"")</f>
        <v/>
      </c>
      <c r="C23" s="135" t="str">
        <f>IF(A23&gt;0,VLOOKUP(A23,Meldeformular!$A$10:$O$109,3),"")</f>
        <v/>
      </c>
      <c r="D23" s="136" t="str">
        <f>IF(A23&gt;0,VLOOKUP(A23,Meldeformular!$A$10:$O$109,6),"")</f>
        <v/>
      </c>
      <c r="E23" s="136" t="str">
        <f t="shared" si="0"/>
        <v/>
      </c>
      <c r="F23" s="215"/>
      <c r="H23" s="166">
        <v>17</v>
      </c>
      <c r="I23" s="166" t="str">
        <f>IF(A23&gt;0,VLOOKUP(A23,Meldeformular!$A$10:$O$109,7),"")</f>
        <v/>
      </c>
    </row>
    <row r="24" spans="1:9">
      <c r="A24" s="214">
        <f t="array" ref="A24">LARGE((Meldeformular!$I$10:$I$109=$G$6)*Meldeformular!$A$10:$A$109,H24)</f>
        <v>0</v>
      </c>
      <c r="B24" s="135" t="str">
        <f>IF(A24&gt;0,VLOOKUP(A24,Meldeformular!$A$10:$O$109,2),"")</f>
        <v/>
      </c>
      <c r="C24" s="135" t="str">
        <f>IF(A24&gt;0,VLOOKUP(A24,Meldeformular!$A$10:$O$109,3),"")</f>
        <v/>
      </c>
      <c r="D24" s="136" t="str">
        <f>IF(A24&gt;0,VLOOKUP(A24,Meldeformular!$A$10:$O$109,6),"")</f>
        <v/>
      </c>
      <c r="E24" s="136" t="str">
        <f t="shared" si="0"/>
        <v/>
      </c>
      <c r="F24" s="215"/>
      <c r="H24" s="166">
        <v>18</v>
      </c>
      <c r="I24" s="166" t="str">
        <f>IF(A24&gt;0,VLOOKUP(A24,Meldeformular!$A$10:$O$109,7),"")</f>
        <v/>
      </c>
    </row>
    <row r="25" spans="1:9">
      <c r="A25" s="214">
        <f t="array" ref="A25">LARGE((Meldeformular!$I$10:$I$109=$G$6)*Meldeformular!$A$10:$A$109,H25)</f>
        <v>0</v>
      </c>
      <c r="B25" s="135" t="str">
        <f>IF(A25&gt;0,VLOOKUP(A25,Meldeformular!$A$10:$O$109,2),"")</f>
        <v/>
      </c>
      <c r="C25" s="135" t="str">
        <f>IF(A25&gt;0,VLOOKUP(A25,Meldeformular!$A$10:$O$109,3),"")</f>
        <v/>
      </c>
      <c r="D25" s="136" t="str">
        <f>IF(A25&gt;0,VLOOKUP(A25,Meldeformular!$A$10:$O$109,6),"")</f>
        <v/>
      </c>
      <c r="E25" s="136" t="str">
        <f t="shared" si="0"/>
        <v/>
      </c>
      <c r="F25" s="215"/>
      <c r="H25" s="166">
        <v>19</v>
      </c>
      <c r="I25" s="166" t="str">
        <f>IF(A25&gt;0,VLOOKUP(A25,Meldeformular!$A$10:$O$109,7),"")</f>
        <v/>
      </c>
    </row>
    <row r="26" spans="1:9">
      <c r="A26" s="214">
        <f t="array" ref="A26">LARGE((Meldeformular!$I$10:$I$109=$G$6)*Meldeformular!$A$10:$A$109,H26)</f>
        <v>0</v>
      </c>
      <c r="B26" s="135" t="str">
        <f>IF(A26&gt;0,VLOOKUP(A26,Meldeformular!$A$10:$O$109,2),"")</f>
        <v/>
      </c>
      <c r="C26" s="135" t="str">
        <f>IF(A26&gt;0,VLOOKUP(A26,Meldeformular!$A$10:$O$109,3),"")</f>
        <v/>
      </c>
      <c r="D26" s="136" t="str">
        <f>IF(A26&gt;0,VLOOKUP(A26,Meldeformular!$A$10:$O$109,6),"")</f>
        <v/>
      </c>
      <c r="E26" s="136" t="str">
        <f t="shared" si="0"/>
        <v/>
      </c>
      <c r="F26" s="215"/>
      <c r="H26" s="166">
        <v>20</v>
      </c>
      <c r="I26" s="166" t="str">
        <f>IF(A26&gt;0,VLOOKUP(A26,Meldeformular!$A$10:$O$109,7),"")</f>
        <v/>
      </c>
    </row>
    <row r="27" spans="1:9">
      <c r="A27" s="214">
        <f t="array" ref="A27">LARGE((Meldeformular!$I$10:$I$109=$G$6)*Meldeformular!$A$10:$A$109,H27)</f>
        <v>0</v>
      </c>
      <c r="B27" s="135" t="str">
        <f>IF(A27&gt;0,VLOOKUP(A27,Meldeformular!$A$10:$O$109,2),"")</f>
        <v/>
      </c>
      <c r="C27" s="135" t="str">
        <f>IF(A27&gt;0,VLOOKUP(A27,Meldeformular!$A$10:$O$109,3),"")</f>
        <v/>
      </c>
      <c r="D27" s="136" t="str">
        <f>IF(A27&gt;0,VLOOKUP(A27,Meldeformular!$A$10:$O$109,6),"")</f>
        <v/>
      </c>
      <c r="E27" s="136" t="str">
        <f t="shared" si="0"/>
        <v/>
      </c>
      <c r="F27" s="215"/>
      <c r="H27" s="166">
        <v>21</v>
      </c>
      <c r="I27" s="166" t="str">
        <f>IF(A27&gt;0,VLOOKUP(A27,Meldeformular!$A$10:$O$109,7),"")</f>
        <v/>
      </c>
    </row>
    <row r="28" spans="1:9">
      <c r="A28" s="214">
        <f t="array" ref="A28">LARGE((Meldeformular!$I$10:$I$109=$G$6)*Meldeformular!$A$10:$A$109,H28)</f>
        <v>0</v>
      </c>
      <c r="B28" s="135" t="str">
        <f>IF(A28&gt;0,VLOOKUP(A28,Meldeformular!$A$10:$O$109,2),"")</f>
        <v/>
      </c>
      <c r="C28" s="135" t="str">
        <f>IF(A28&gt;0,VLOOKUP(A28,Meldeformular!$A$10:$O$109,3),"")</f>
        <v/>
      </c>
      <c r="D28" s="136" t="str">
        <f>IF(A28&gt;0,VLOOKUP(A28,Meldeformular!$A$10:$O$109,6),"")</f>
        <v/>
      </c>
      <c r="E28" s="136" t="str">
        <f t="shared" si="0"/>
        <v/>
      </c>
      <c r="F28" s="215"/>
      <c r="H28" s="166">
        <v>22</v>
      </c>
      <c r="I28" s="166" t="str">
        <f>IF(A28&gt;0,VLOOKUP(A28,Meldeformular!$A$10:$O$109,7),"")</f>
        <v/>
      </c>
    </row>
    <row r="29" spans="1:9">
      <c r="A29" s="214">
        <f t="array" ref="A29">LARGE((Meldeformular!$I$10:$I$109=$G$6)*Meldeformular!$A$10:$A$109,H29)</f>
        <v>0</v>
      </c>
      <c r="B29" s="135" t="str">
        <f>IF(A29&gt;0,VLOOKUP(A29,Meldeformular!$A$10:$O$109,2),"")</f>
        <v/>
      </c>
      <c r="C29" s="135" t="str">
        <f>IF(A29&gt;0,VLOOKUP(A29,Meldeformular!$A$10:$O$109,3),"")</f>
        <v/>
      </c>
      <c r="D29" s="136" t="str">
        <f>IF(A29&gt;0,VLOOKUP(A29,Meldeformular!$A$10:$O$109,6),"")</f>
        <v/>
      </c>
      <c r="E29" s="136" t="str">
        <f t="shared" si="0"/>
        <v/>
      </c>
      <c r="F29" s="215"/>
      <c r="H29" s="166">
        <v>23</v>
      </c>
      <c r="I29" s="166" t="str">
        <f>IF(A29&gt;0,VLOOKUP(A29,Meldeformular!$A$10:$O$109,7),"")</f>
        <v/>
      </c>
    </row>
    <row r="30" spans="1:9">
      <c r="A30" s="214">
        <f t="array" ref="A30">LARGE((Meldeformular!$I$10:$I$109=$G$6)*Meldeformular!$A$10:$A$109,H30)</f>
        <v>0</v>
      </c>
      <c r="B30" s="135" t="str">
        <f>IF(A30&gt;0,VLOOKUP(A30,Meldeformular!$A$10:$O$109,2),"")</f>
        <v/>
      </c>
      <c r="C30" s="135" t="str">
        <f>IF(A30&gt;0,VLOOKUP(A30,Meldeformular!$A$10:$O$109,3),"")</f>
        <v/>
      </c>
      <c r="D30" s="136" t="str">
        <f>IF(A30&gt;0,VLOOKUP(A30,Meldeformular!$A$10:$O$109,6),"")</f>
        <v/>
      </c>
      <c r="E30" s="136" t="str">
        <f t="shared" si="0"/>
        <v/>
      </c>
      <c r="F30" s="215"/>
      <c r="H30" s="166">
        <v>24</v>
      </c>
      <c r="I30" s="166" t="str">
        <f>IF(A30&gt;0,VLOOKUP(A30,Meldeformular!$A$10:$O$109,7),"")</f>
        <v/>
      </c>
    </row>
    <row r="31" spans="1:9">
      <c r="A31" s="214">
        <f t="array" ref="A31">LARGE((Meldeformular!$I$10:$I$109=$G$6)*Meldeformular!$A$10:$A$109,H31)</f>
        <v>0</v>
      </c>
      <c r="B31" s="135" t="str">
        <f>IF(A31&gt;0,VLOOKUP(A31,Meldeformular!$A$10:$O$109,2),"")</f>
        <v/>
      </c>
      <c r="C31" s="135" t="str">
        <f>IF(A31&gt;0,VLOOKUP(A31,Meldeformular!$A$10:$O$109,3),"")</f>
        <v/>
      </c>
      <c r="D31" s="136" t="str">
        <f>IF(A31&gt;0,VLOOKUP(A31,Meldeformular!$A$10:$O$109,6),"")</f>
        <v/>
      </c>
      <c r="E31" s="136" t="str">
        <f t="shared" si="0"/>
        <v/>
      </c>
      <c r="F31" s="215"/>
      <c r="H31" s="166">
        <v>25</v>
      </c>
      <c r="I31" s="166" t="str">
        <f>IF(A31&gt;0,VLOOKUP(A31,Meldeformular!$A$10:$O$109,7),"")</f>
        <v/>
      </c>
    </row>
    <row r="32" spans="1:9">
      <c r="A32" s="214">
        <f t="array" ref="A32">LARGE((Meldeformular!$I$10:$I$109=$G$6)*Meldeformular!$A$10:$A$109,H32)</f>
        <v>0</v>
      </c>
      <c r="B32" s="135" t="str">
        <f>IF(A32&gt;0,VLOOKUP(A32,Meldeformular!$A$10:$O$109,2),"")</f>
        <v/>
      </c>
      <c r="C32" s="135" t="str">
        <f>IF(A32&gt;0,VLOOKUP(A32,Meldeformular!$A$10:$O$109,3),"")</f>
        <v/>
      </c>
      <c r="D32" s="136" t="str">
        <f>IF(A32&gt;0,VLOOKUP(A32,Meldeformular!$A$10:$O$109,6),"")</f>
        <v/>
      </c>
      <c r="E32" s="136" t="str">
        <f t="shared" si="0"/>
        <v/>
      </c>
      <c r="F32" s="215"/>
      <c r="H32" s="166">
        <v>26</v>
      </c>
      <c r="I32" s="166" t="str">
        <f>IF(A32&gt;0,VLOOKUP(A32,Meldeformular!$A$10:$O$109,7),"")</f>
        <v/>
      </c>
    </row>
    <row r="33" spans="1:9">
      <c r="A33" s="214">
        <f t="array" ref="A33">LARGE((Meldeformular!$I$10:$I$109=$G$6)*Meldeformular!$A$10:$A$109,H33)</f>
        <v>0</v>
      </c>
      <c r="B33" s="135" t="str">
        <f>IF(A33&gt;0,VLOOKUP(A33,Meldeformular!$A$10:$O$109,2),"")</f>
        <v/>
      </c>
      <c r="C33" s="135" t="str">
        <f>IF(A33&gt;0,VLOOKUP(A33,Meldeformular!$A$10:$O$109,3),"")</f>
        <v/>
      </c>
      <c r="D33" s="136" t="str">
        <f>IF(A33&gt;0,VLOOKUP(A33,Meldeformular!$A$10:$O$109,6),"")</f>
        <v/>
      </c>
      <c r="E33" s="136" t="str">
        <f t="shared" si="0"/>
        <v/>
      </c>
      <c r="F33" s="215"/>
      <c r="H33" s="166">
        <v>27</v>
      </c>
      <c r="I33" s="166" t="str">
        <f>IF(A33&gt;0,VLOOKUP(A33,Meldeformular!$A$10:$O$109,7),"")</f>
        <v/>
      </c>
    </row>
    <row r="34" spans="1:9">
      <c r="A34" s="214">
        <f t="array" ref="A34">LARGE((Meldeformular!$I$10:$I$109=$G$6)*Meldeformular!$A$10:$A$109,H34)</f>
        <v>0</v>
      </c>
      <c r="B34" s="135" t="str">
        <f>IF(A34&gt;0,VLOOKUP(A34,Meldeformular!$A$10:$O$109,2),"")</f>
        <v/>
      </c>
      <c r="C34" s="135" t="str">
        <f>IF(A34&gt;0,VLOOKUP(A34,Meldeformular!$A$10:$O$109,3),"")</f>
        <v/>
      </c>
      <c r="D34" s="136" t="str">
        <f>IF(A34&gt;0,VLOOKUP(A34,Meldeformular!$A$10:$O$109,6),"")</f>
        <v/>
      </c>
      <c r="E34" s="136" t="str">
        <f t="shared" si="0"/>
        <v/>
      </c>
      <c r="F34" s="215"/>
      <c r="H34" s="166">
        <v>28</v>
      </c>
      <c r="I34" s="166" t="str">
        <f>IF(A34&gt;0,VLOOKUP(A34,Meldeformular!$A$10:$O$109,7),"")</f>
        <v/>
      </c>
    </row>
    <row r="35" spans="1:9">
      <c r="A35" s="214">
        <f t="array" ref="A35">LARGE((Meldeformular!$I$10:$I$109=$G$6)*Meldeformular!$A$10:$A$109,H35)</f>
        <v>0</v>
      </c>
      <c r="B35" s="135" t="str">
        <f>IF(A35&gt;0,VLOOKUP(A35,Meldeformular!$A$10:$O$109,2),"")</f>
        <v/>
      </c>
      <c r="C35" s="135" t="str">
        <f>IF(A35&gt;0,VLOOKUP(A35,Meldeformular!$A$10:$O$109,3),"")</f>
        <v/>
      </c>
      <c r="D35" s="136" t="str">
        <f>IF(A35&gt;0,VLOOKUP(A35,Meldeformular!$A$10:$O$109,6),"")</f>
        <v/>
      </c>
      <c r="E35" s="136" t="str">
        <f t="shared" si="0"/>
        <v/>
      </c>
      <c r="F35" s="215"/>
      <c r="H35" s="166">
        <v>29</v>
      </c>
      <c r="I35" s="166" t="str">
        <f>IF(A35&gt;0,VLOOKUP(A35,Meldeformular!$A$10:$O$109,7),"")</f>
        <v/>
      </c>
    </row>
    <row r="36" spans="1:9">
      <c r="A36" s="214">
        <f t="array" ref="A36">LARGE((Meldeformular!$I$10:$I$109=$G$6)*Meldeformular!$A$10:$A$109,H36)</f>
        <v>0</v>
      </c>
      <c r="B36" s="135" t="str">
        <f>IF(A36&gt;0,VLOOKUP(A36,Meldeformular!$A$10:$O$109,2),"")</f>
        <v/>
      </c>
      <c r="C36" s="135" t="str">
        <f>IF(A36&gt;0,VLOOKUP(A36,Meldeformular!$A$10:$O$109,3),"")</f>
        <v/>
      </c>
      <c r="D36" s="136" t="str">
        <f>IF(A36&gt;0,VLOOKUP(A36,Meldeformular!$A$10:$O$109,6),"")</f>
        <v/>
      </c>
      <c r="E36" s="136" t="str">
        <f t="shared" si="0"/>
        <v/>
      </c>
      <c r="F36" s="215"/>
      <c r="H36" s="166">
        <v>30</v>
      </c>
      <c r="I36" s="166" t="str">
        <f>IF(A36&gt;0,VLOOKUP(A36,Meldeformular!$A$10:$O$109,7),"")</f>
        <v/>
      </c>
    </row>
    <row r="37" spans="1:9">
      <c r="A37" s="214">
        <f t="array" ref="A37">LARGE((Meldeformular!$I$10:$I$109=$G$6)*Meldeformular!$A$10:$A$109,H37)</f>
        <v>0</v>
      </c>
      <c r="B37" s="135" t="str">
        <f>IF(A37&gt;0,VLOOKUP(A37,Meldeformular!$A$10:$O$109,2),"")</f>
        <v/>
      </c>
      <c r="C37" s="135" t="str">
        <f>IF(A37&gt;0,VLOOKUP(A37,Meldeformular!$A$10:$O$109,3),"")</f>
        <v/>
      </c>
      <c r="D37" s="136" t="str">
        <f>IF(A37&gt;0,VLOOKUP(A37,Meldeformular!$A$10:$O$109,6),"")</f>
        <v/>
      </c>
      <c r="E37" s="136" t="str">
        <f t="shared" si="0"/>
        <v/>
      </c>
      <c r="F37" s="215"/>
      <c r="H37" s="166">
        <v>31</v>
      </c>
      <c r="I37" s="166" t="str">
        <f>IF(A37&gt;0,VLOOKUP(A37,Meldeformular!$A$10:$O$109,7),"")</f>
        <v/>
      </c>
    </row>
    <row r="38" spans="1:9">
      <c r="A38" s="214">
        <f t="array" ref="A38">LARGE((Meldeformular!$I$10:$I$109=$G$6)*Meldeformular!$A$10:$A$109,H38)</f>
        <v>0</v>
      </c>
      <c r="B38" s="135" t="str">
        <f>IF(A38&gt;0,VLOOKUP(A38,Meldeformular!$A$10:$O$109,2),"")</f>
        <v/>
      </c>
      <c r="C38" s="135" t="str">
        <f>IF(A38&gt;0,VLOOKUP(A38,Meldeformular!$A$10:$O$109,3),"")</f>
        <v/>
      </c>
      <c r="D38" s="136" t="str">
        <f>IF(A38&gt;0,VLOOKUP(A38,Meldeformular!$A$10:$O$109,6),"")</f>
        <v/>
      </c>
      <c r="E38" s="136" t="str">
        <f t="shared" si="0"/>
        <v/>
      </c>
      <c r="F38" s="215"/>
      <c r="H38" s="166">
        <v>32</v>
      </c>
      <c r="I38" s="166" t="str">
        <f>IF(A38&gt;0,VLOOKUP(A38,Meldeformular!$A$10:$O$109,7),"")</f>
        <v/>
      </c>
    </row>
    <row r="39" spans="1:9">
      <c r="A39" s="214">
        <f t="array" ref="A39">LARGE((Meldeformular!$I$10:$I$109=$G$6)*Meldeformular!$A$10:$A$109,H39)</f>
        <v>0</v>
      </c>
      <c r="B39" s="135" t="str">
        <f>IF(A39&gt;0,VLOOKUP(A39,Meldeformular!$A$10:$O$109,2),"")</f>
        <v/>
      </c>
      <c r="C39" s="135" t="str">
        <f>IF(A39&gt;0,VLOOKUP(A39,Meldeformular!$A$10:$O$109,3),"")</f>
        <v/>
      </c>
      <c r="D39" s="136" t="str">
        <f>IF(A39&gt;0,VLOOKUP(A39,Meldeformular!$A$10:$O$109,6),"")</f>
        <v/>
      </c>
      <c r="E39" s="136" t="str">
        <f t="shared" si="0"/>
        <v/>
      </c>
      <c r="F39" s="215"/>
      <c r="H39" s="166">
        <v>33</v>
      </c>
      <c r="I39" s="166" t="str">
        <f>IF(A39&gt;0,VLOOKUP(A39,Meldeformular!$A$10:$O$109,7),"")</f>
        <v/>
      </c>
    </row>
    <row r="40" spans="1:9">
      <c r="A40" s="214">
        <f t="array" ref="A40">LARGE((Meldeformular!$I$10:$I$109=$G$6)*Meldeformular!$A$10:$A$109,H40)</f>
        <v>0</v>
      </c>
      <c r="B40" s="135" t="str">
        <f>IF(A40&gt;0,VLOOKUP(A40,Meldeformular!$A$10:$O$109,2),"")</f>
        <v/>
      </c>
      <c r="C40" s="135" t="str">
        <f>IF(A40&gt;0,VLOOKUP(A40,Meldeformular!$A$10:$O$109,3),"")</f>
        <v/>
      </c>
      <c r="D40" s="136" t="str">
        <f>IF(A40&gt;0,VLOOKUP(A40,Meldeformular!$A$10:$O$109,6),"")</f>
        <v/>
      </c>
      <c r="E40" s="136" t="str">
        <f t="shared" si="0"/>
        <v/>
      </c>
      <c r="F40" s="215"/>
      <c r="H40" s="166">
        <v>34</v>
      </c>
      <c r="I40" s="166" t="str">
        <f>IF(A40&gt;0,VLOOKUP(A40,Meldeformular!$A$10:$O$109,7),"")</f>
        <v/>
      </c>
    </row>
    <row r="41" spans="1:9">
      <c r="A41" s="214">
        <f t="array" ref="A41">LARGE((Meldeformular!$I$10:$I$109=$G$6)*Meldeformular!$A$10:$A$109,H41)</f>
        <v>0</v>
      </c>
      <c r="B41" s="135" t="str">
        <f>IF(A41&gt;0,VLOOKUP(A41,Meldeformular!$A$10:$O$109,2),"")</f>
        <v/>
      </c>
      <c r="C41" s="135" t="str">
        <f>IF(A41&gt;0,VLOOKUP(A41,Meldeformular!$A$10:$O$109,3),"")</f>
        <v/>
      </c>
      <c r="D41" s="136" t="str">
        <f>IF(A41&gt;0,VLOOKUP(A41,Meldeformular!$A$10:$O$109,6),"")</f>
        <v/>
      </c>
      <c r="E41" s="136" t="str">
        <f t="shared" si="0"/>
        <v/>
      </c>
      <c r="F41" s="215"/>
      <c r="H41" s="166">
        <v>35</v>
      </c>
      <c r="I41" s="166" t="str">
        <f>IF(A41&gt;0,VLOOKUP(A41,Meldeformular!$A$10:$O$109,7),"")</f>
        <v/>
      </c>
    </row>
    <row r="42" spans="1:9">
      <c r="A42" s="214">
        <f t="array" ref="A42">LARGE((Meldeformular!$I$10:$I$109=$G$6)*Meldeformular!$A$10:$A$109,H42)</f>
        <v>0</v>
      </c>
      <c r="B42" s="135" t="str">
        <f>IF(A42&gt;0,VLOOKUP(A42,Meldeformular!$A$10:$O$109,2),"")</f>
        <v/>
      </c>
      <c r="C42" s="135" t="str">
        <f>IF(A42&gt;0,VLOOKUP(A42,Meldeformular!$A$10:$O$109,3),"")</f>
        <v/>
      </c>
      <c r="D42" s="136" t="str">
        <f>IF(A42&gt;0,VLOOKUP(A42,Meldeformular!$A$10:$O$109,6),"")</f>
        <v/>
      </c>
      <c r="E42" s="136" t="str">
        <f t="shared" si="0"/>
        <v/>
      </c>
      <c r="F42" s="215"/>
      <c r="H42" s="166">
        <v>36</v>
      </c>
      <c r="I42" s="166" t="str">
        <f>IF(A42&gt;0,VLOOKUP(A42,Meldeformular!$A$10:$O$109,7),"")</f>
        <v/>
      </c>
    </row>
    <row r="43" spans="1:9">
      <c r="A43" s="214">
        <f t="array" ref="A43">LARGE((Meldeformular!$I$10:$I$109=$G$6)*Meldeformular!$A$10:$A$109,H43)</f>
        <v>0</v>
      </c>
      <c r="B43" s="135" t="str">
        <f>IF(A43&gt;0,VLOOKUP(A43,Meldeformular!$A$10:$O$109,2),"")</f>
        <v/>
      </c>
      <c r="C43" s="135" t="str">
        <f>IF(A43&gt;0,VLOOKUP(A43,Meldeformular!$A$10:$O$109,3),"")</f>
        <v/>
      </c>
      <c r="D43" s="136" t="str">
        <f>IF(A43&gt;0,VLOOKUP(A43,Meldeformular!$A$10:$O$109,6),"")</f>
        <v/>
      </c>
      <c r="E43" s="136" t="str">
        <f t="shared" si="0"/>
        <v/>
      </c>
      <c r="F43" s="215"/>
      <c r="H43" s="166">
        <v>37</v>
      </c>
      <c r="I43" s="166" t="str">
        <f>IF(A43&gt;0,VLOOKUP(A43,Meldeformular!$A$10:$O$109,7),"")</f>
        <v/>
      </c>
    </row>
    <row r="44" spans="1:9">
      <c r="A44" s="214">
        <f t="array" ref="A44">LARGE((Meldeformular!$I$10:$I$109=$G$6)*Meldeformular!$A$10:$A$109,H44)</f>
        <v>0</v>
      </c>
      <c r="B44" s="135" t="str">
        <f>IF(A44&gt;0,VLOOKUP(A44,Meldeformular!$A$10:$O$109,2),"")</f>
        <v/>
      </c>
      <c r="C44" s="135" t="str">
        <f>IF(A44&gt;0,VLOOKUP(A44,Meldeformular!$A$10:$O$109,3),"")</f>
        <v/>
      </c>
      <c r="D44" s="136" t="str">
        <f>IF(A44&gt;0,VLOOKUP(A44,Meldeformular!$A$10:$O$109,6),"")</f>
        <v/>
      </c>
      <c r="E44" s="136" t="str">
        <f t="shared" si="0"/>
        <v/>
      </c>
      <c r="F44" s="215"/>
      <c r="H44" s="166">
        <v>38</v>
      </c>
      <c r="I44" s="166" t="str">
        <f>IF(A44&gt;0,VLOOKUP(A44,Meldeformular!$A$10:$O$109,7),"")</f>
        <v/>
      </c>
    </row>
    <row r="45" spans="1:9">
      <c r="A45" s="214">
        <f t="array" ref="A45">LARGE((Meldeformular!$I$10:$I$109=$G$6)*Meldeformular!$A$10:$A$109,H45)</f>
        <v>0</v>
      </c>
      <c r="B45" s="135" t="str">
        <f>IF(A45&gt;0,VLOOKUP(A45,Meldeformular!$A$10:$O$109,2),"")</f>
        <v/>
      </c>
      <c r="C45" s="135" t="str">
        <f>IF(A45&gt;0,VLOOKUP(A45,Meldeformular!$A$10:$O$109,3),"")</f>
        <v/>
      </c>
      <c r="D45" s="136" t="str">
        <f>IF(A45&gt;0,VLOOKUP(A45,Meldeformular!$A$10:$O$109,6),"")</f>
        <v/>
      </c>
      <c r="E45" s="136" t="str">
        <f t="shared" si="0"/>
        <v/>
      </c>
      <c r="F45" s="215"/>
      <c r="H45" s="166">
        <v>39</v>
      </c>
      <c r="I45" s="166" t="str">
        <f>IF(A45&gt;0,VLOOKUP(A45,Meldeformular!$A$10:$O$109,7),"")</f>
        <v/>
      </c>
    </row>
    <row r="46" spans="1:9">
      <c r="A46" s="214">
        <f t="array" ref="A46">LARGE((Meldeformular!$I$10:$I$109=$G$6)*Meldeformular!$A$10:$A$109,H46)</f>
        <v>0</v>
      </c>
      <c r="B46" s="135" t="str">
        <f>IF(A46&gt;0,VLOOKUP(A46,Meldeformular!$A$10:$O$109,2),"")</f>
        <v/>
      </c>
      <c r="C46" s="135" t="str">
        <f>IF(A46&gt;0,VLOOKUP(A46,Meldeformular!$A$10:$O$109,3),"")</f>
        <v/>
      </c>
      <c r="D46" s="136" t="str">
        <f>IF(A46&gt;0,VLOOKUP(A46,Meldeformular!$A$10:$O$109,6),"")</f>
        <v/>
      </c>
      <c r="E46" s="136" t="str">
        <f t="shared" si="0"/>
        <v/>
      </c>
      <c r="F46" s="215"/>
      <c r="H46" s="166">
        <v>40</v>
      </c>
      <c r="I46" s="166" t="str">
        <f>IF(A46&gt;0,VLOOKUP(A46,Meldeformular!$A$10:$O$109,7),"")</f>
        <v/>
      </c>
    </row>
    <row r="47" spans="1:9">
      <c r="A47" s="214">
        <f t="array" ref="A47">LARGE((Meldeformular!$I$10:$I$109=$G$6)*Meldeformular!$A$10:$A$109,H47)</f>
        <v>0</v>
      </c>
      <c r="B47" s="135" t="str">
        <f>IF(A47&gt;0,VLOOKUP(A47,Meldeformular!$A$10:$O$109,2),"")</f>
        <v/>
      </c>
      <c r="C47" s="135" t="str">
        <f>IF(A47&gt;0,VLOOKUP(A47,Meldeformular!$A$10:$O$109,3),"")</f>
        <v/>
      </c>
      <c r="D47" s="136" t="str">
        <f>IF(A47&gt;0,VLOOKUP(A47,Meldeformular!$A$10:$O$109,6),"")</f>
        <v/>
      </c>
      <c r="E47" s="136" t="str">
        <f t="shared" si="0"/>
        <v/>
      </c>
      <c r="F47" s="215"/>
      <c r="H47" s="166">
        <v>41</v>
      </c>
      <c r="I47" s="166" t="str">
        <f>IF(A47&gt;0,VLOOKUP(A47,Meldeformular!$A$10:$O$109,7),"")</f>
        <v/>
      </c>
    </row>
    <row r="48" spans="1:9">
      <c r="A48" s="214">
        <f t="array" ref="A48">LARGE((Meldeformular!$I$10:$I$109=$G$6)*Meldeformular!$A$10:$A$109,H48)</f>
        <v>0</v>
      </c>
      <c r="B48" s="135" t="str">
        <f>IF(A48&gt;0,VLOOKUP(A48,Meldeformular!$A$10:$O$109,2),"")</f>
        <v/>
      </c>
      <c r="C48" s="135" t="str">
        <f>IF(A48&gt;0,VLOOKUP(A48,Meldeformular!$A$10:$O$109,3),"")</f>
        <v/>
      </c>
      <c r="D48" s="136" t="str">
        <f>IF(A48&gt;0,VLOOKUP(A48,Meldeformular!$A$10:$O$109,6),"")</f>
        <v/>
      </c>
      <c r="E48" s="136" t="str">
        <f t="shared" si="0"/>
        <v/>
      </c>
      <c r="F48" s="215"/>
      <c r="H48" s="166">
        <v>42</v>
      </c>
      <c r="I48" s="166" t="str">
        <f>IF(A48&gt;0,VLOOKUP(A48,Meldeformular!$A$10:$O$109,7),"")</f>
        <v/>
      </c>
    </row>
    <row r="49" spans="1:9">
      <c r="A49" s="214">
        <f t="array" ref="A49">LARGE((Meldeformular!$I$10:$I$109=$G$6)*Meldeformular!$A$10:$A$109,H49)</f>
        <v>0</v>
      </c>
      <c r="B49" s="135" t="str">
        <f>IF(A49&gt;0,VLOOKUP(A49,Meldeformular!$A$10:$O$109,2),"")</f>
        <v/>
      </c>
      <c r="C49" s="135" t="str">
        <f>IF(A49&gt;0,VLOOKUP(A49,Meldeformular!$A$10:$O$109,3),"")</f>
        <v/>
      </c>
      <c r="D49" s="136" t="str">
        <f>IF(A49&gt;0,VLOOKUP(A49,Meldeformular!$A$10:$O$109,6),"")</f>
        <v/>
      </c>
      <c r="E49" s="136" t="str">
        <f t="shared" si="0"/>
        <v/>
      </c>
      <c r="F49" s="215"/>
      <c r="H49" s="166">
        <v>43</v>
      </c>
      <c r="I49" s="166" t="str">
        <f>IF(A49&gt;0,VLOOKUP(A49,Meldeformular!$A$10:$O$109,7),"")</f>
        <v/>
      </c>
    </row>
    <row r="50" spans="1:9">
      <c r="A50" s="214">
        <f t="array" ref="A50">LARGE((Meldeformular!$I$10:$I$109=$G$6)*Meldeformular!$A$10:$A$109,H50)</f>
        <v>0</v>
      </c>
      <c r="B50" s="135" t="str">
        <f>IF(A50&gt;0,VLOOKUP(A50,Meldeformular!$A$10:$O$109,2),"")</f>
        <v/>
      </c>
      <c r="C50" s="135" t="str">
        <f>IF(A50&gt;0,VLOOKUP(A50,Meldeformular!$A$10:$O$109,3),"")</f>
        <v/>
      </c>
      <c r="D50" s="136" t="str">
        <f>IF(A50&gt;0,VLOOKUP(A50,Meldeformular!$A$10:$O$109,6),"")</f>
        <v/>
      </c>
      <c r="E50" s="136" t="str">
        <f t="shared" si="0"/>
        <v/>
      </c>
      <c r="F50" s="215"/>
      <c r="H50" s="166">
        <v>44</v>
      </c>
      <c r="I50" s="166" t="str">
        <f>IF(A50&gt;0,VLOOKUP(A50,Meldeformular!$A$10:$O$109,7),"")</f>
        <v/>
      </c>
    </row>
    <row r="51" spans="1:9">
      <c r="A51" s="214">
        <f t="array" ref="A51">LARGE((Meldeformular!$I$10:$I$109=$G$6)*Meldeformular!$A$10:$A$109,H51)</f>
        <v>0</v>
      </c>
      <c r="B51" s="135" t="str">
        <f>IF(A51&gt;0,VLOOKUP(A51,Meldeformular!$A$10:$O$109,2),"")</f>
        <v/>
      </c>
      <c r="C51" s="135" t="str">
        <f>IF(A51&gt;0,VLOOKUP(A51,Meldeformular!$A$10:$O$109,3),"")</f>
        <v/>
      </c>
      <c r="D51" s="136" t="str">
        <f>IF(A51&gt;0,VLOOKUP(A51,Meldeformular!$A$10:$O$109,6),"")</f>
        <v/>
      </c>
      <c r="E51" s="136" t="str">
        <f t="shared" si="0"/>
        <v/>
      </c>
      <c r="F51" s="215"/>
      <c r="H51" s="166">
        <v>45</v>
      </c>
      <c r="I51" s="166" t="str">
        <f>IF(A51&gt;0,VLOOKUP(A51,Meldeformular!$A$10:$O$109,7),"")</f>
        <v/>
      </c>
    </row>
    <row r="52" spans="1:9">
      <c r="A52" s="214">
        <f t="array" ref="A52">LARGE((Meldeformular!$I$10:$I$109=$G$6)*Meldeformular!$A$10:$A$109,H52)</f>
        <v>0</v>
      </c>
      <c r="B52" s="135" t="str">
        <f>IF(A52&gt;0,VLOOKUP(A52,Meldeformular!$A$10:$O$109,2),"")</f>
        <v/>
      </c>
      <c r="C52" s="135" t="str">
        <f>IF(A52&gt;0,VLOOKUP(A52,Meldeformular!$A$10:$O$109,3),"")</f>
        <v/>
      </c>
      <c r="D52" s="136" t="str">
        <f>IF(A52&gt;0,VLOOKUP(A52,Meldeformular!$A$10:$O$109,6),"")</f>
        <v/>
      </c>
      <c r="E52" s="136" t="str">
        <f t="shared" si="0"/>
        <v/>
      </c>
      <c r="F52" s="215"/>
      <c r="H52" s="166">
        <v>46</v>
      </c>
      <c r="I52" s="166" t="str">
        <f>IF(A52&gt;0,VLOOKUP(A52,Meldeformular!$A$10:$O$109,7),"")</f>
        <v/>
      </c>
    </row>
    <row r="53" spans="1:9">
      <c r="A53" s="214">
        <f t="array" ref="A53">LARGE((Meldeformular!$I$10:$I$109=$G$6)*Meldeformular!$A$10:$A$109,H53)</f>
        <v>0</v>
      </c>
      <c r="B53" s="135" t="str">
        <f>IF(A53&gt;0,VLOOKUP(A53,Meldeformular!$A$10:$O$109,2),"")</f>
        <v/>
      </c>
      <c r="C53" s="135" t="str">
        <f>IF(A53&gt;0,VLOOKUP(A53,Meldeformular!$A$10:$O$109,3),"")</f>
        <v/>
      </c>
      <c r="D53" s="136" t="str">
        <f>IF(A53&gt;0,VLOOKUP(A53,Meldeformular!$A$10:$O$109,6),"")</f>
        <v/>
      </c>
      <c r="E53" s="136" t="str">
        <f t="shared" si="0"/>
        <v/>
      </c>
      <c r="F53" s="215"/>
      <c r="H53" s="166">
        <v>47</v>
      </c>
      <c r="I53" s="166" t="str">
        <f>IF(A53&gt;0,VLOOKUP(A53,Meldeformular!$A$10:$O$109,7),"")</f>
        <v/>
      </c>
    </row>
    <row r="54" spans="1:9">
      <c r="A54" s="214">
        <f t="array" ref="A54">LARGE((Meldeformular!$I$10:$I$109=$G$6)*Meldeformular!$A$10:$A$109,H54)</f>
        <v>0</v>
      </c>
      <c r="B54" s="135" t="str">
        <f>IF(A54&gt;0,VLOOKUP(A54,Meldeformular!$A$10:$O$109,2),"")</f>
        <v/>
      </c>
      <c r="C54" s="135" t="str">
        <f>IF(A54&gt;0,VLOOKUP(A54,Meldeformular!$A$10:$O$109,3),"")</f>
        <v/>
      </c>
      <c r="D54" s="136" t="str">
        <f>IF(A54&gt;0,VLOOKUP(A54,Meldeformular!$A$10:$O$109,6),"")</f>
        <v/>
      </c>
      <c r="E54" s="136" t="str">
        <f t="shared" si="0"/>
        <v/>
      </c>
      <c r="F54" s="215"/>
      <c r="H54" s="166">
        <v>48</v>
      </c>
      <c r="I54" s="166" t="str">
        <f>IF(A54&gt;0,VLOOKUP(A54,Meldeformular!$A$10:$O$109,7),"")</f>
        <v/>
      </c>
    </row>
    <row r="55" spans="1:9">
      <c r="A55" s="214">
        <f t="array" ref="A55">LARGE((Meldeformular!$I$10:$I$109=$G$6)*Meldeformular!$A$10:$A$109,H55)</f>
        <v>0</v>
      </c>
      <c r="B55" s="135" t="str">
        <f>IF(A55&gt;0,VLOOKUP(A55,Meldeformular!$A$10:$O$109,2),"")</f>
        <v/>
      </c>
      <c r="C55" s="135" t="str">
        <f>IF(A55&gt;0,VLOOKUP(A55,Meldeformular!$A$10:$O$109,3),"")</f>
        <v/>
      </c>
      <c r="D55" s="136" t="str">
        <f>IF(A55&gt;0,VLOOKUP(A55,Meldeformular!$A$10:$O$109,6),"")</f>
        <v/>
      </c>
      <c r="E55" s="136" t="str">
        <f t="shared" si="0"/>
        <v/>
      </c>
      <c r="F55" s="215"/>
      <c r="H55" s="166">
        <v>49</v>
      </c>
      <c r="I55" s="166" t="str">
        <f>IF(A55&gt;0,VLOOKUP(A55,Meldeformular!$A$10:$O$109,7),"")</f>
        <v/>
      </c>
    </row>
    <row r="56" spans="1:9">
      <c r="A56" s="214">
        <f t="array" ref="A56">LARGE((Meldeformular!$I$10:$I$109=$G$6)*Meldeformular!$A$10:$A$109,H56)</f>
        <v>0</v>
      </c>
      <c r="B56" s="135" t="str">
        <f>IF(A56&gt;0,VLOOKUP(A56,Meldeformular!$A$10:$O$109,2),"")</f>
        <v/>
      </c>
      <c r="C56" s="135" t="str">
        <f>IF(A56&gt;0,VLOOKUP(A56,Meldeformular!$A$10:$O$109,3),"")</f>
        <v/>
      </c>
      <c r="D56" s="136" t="str">
        <f>IF(A56&gt;0,VLOOKUP(A56,Meldeformular!$A$10:$O$109,6),"")</f>
        <v/>
      </c>
      <c r="E56" s="136" t="str">
        <f t="shared" si="0"/>
        <v/>
      </c>
      <c r="F56" s="215"/>
      <c r="H56" s="166">
        <v>50</v>
      </c>
      <c r="I56" s="166" t="str">
        <f>IF(A56&gt;0,VLOOKUP(A56,Meldeformular!$A$10:$O$109,7),"")</f>
        <v/>
      </c>
    </row>
    <row r="57" spans="1:9">
      <c r="A57" s="214">
        <f t="array" ref="A57">LARGE((Meldeformular!$I$10:$I$109=$G$6)*Meldeformular!$A$10:$A$109,H57)</f>
        <v>0</v>
      </c>
      <c r="B57" s="135" t="str">
        <f>IF(A57&gt;0,VLOOKUP(A57,Meldeformular!$A$10:$O$109,2),"")</f>
        <v/>
      </c>
      <c r="C57" s="135" t="str">
        <f>IF(A57&gt;0,VLOOKUP(A57,Meldeformular!$A$10:$O$109,3),"")</f>
        <v/>
      </c>
      <c r="D57" s="136" t="str">
        <f>IF(A57&gt;0,VLOOKUP(A57,Meldeformular!$A$10:$O$109,6),"")</f>
        <v/>
      </c>
      <c r="E57" s="136" t="str">
        <f t="shared" si="0"/>
        <v/>
      </c>
      <c r="F57" s="215"/>
      <c r="H57" s="166">
        <v>51</v>
      </c>
      <c r="I57" s="166" t="str">
        <f>IF(A57&gt;0,VLOOKUP(A57,Meldeformular!$A$10:$O$109,7),"")</f>
        <v/>
      </c>
    </row>
    <row r="58" spans="1:9">
      <c r="A58" s="214">
        <f t="array" ref="A58">LARGE((Meldeformular!$I$10:$I$109=$G$6)*Meldeformular!$A$10:$A$109,H58)</f>
        <v>0</v>
      </c>
      <c r="B58" s="135" t="str">
        <f>IF(A58&gt;0,VLOOKUP(A58,Meldeformular!$A$10:$O$109,2),"")</f>
        <v/>
      </c>
      <c r="C58" s="135" t="str">
        <f>IF(A58&gt;0,VLOOKUP(A58,Meldeformular!$A$10:$O$109,3),"")</f>
        <v/>
      </c>
      <c r="D58" s="136" t="str">
        <f>IF(A58&gt;0,VLOOKUP(A58,Meldeformular!$A$10:$O$109,6),"")</f>
        <v/>
      </c>
      <c r="E58" s="136" t="str">
        <f t="shared" si="0"/>
        <v/>
      </c>
      <c r="F58" s="215"/>
      <c r="H58" s="166">
        <v>52</v>
      </c>
      <c r="I58" s="166" t="str">
        <f>IF(A58&gt;0,VLOOKUP(A58,Meldeformular!$A$10:$O$109,7),"")</f>
        <v/>
      </c>
    </row>
    <row r="59" spans="1:9">
      <c r="A59" s="214">
        <f t="array" ref="A59">LARGE((Meldeformular!$I$10:$I$109=$G$6)*Meldeformular!$A$10:$A$109,H59)</f>
        <v>0</v>
      </c>
      <c r="B59" s="135" t="str">
        <f>IF(A59&gt;0,VLOOKUP(A59,Meldeformular!$A$10:$O$109,2),"")</f>
        <v/>
      </c>
      <c r="C59" s="135" t="str">
        <f>IF(A59&gt;0,VLOOKUP(A59,Meldeformular!$A$10:$O$109,3),"")</f>
        <v/>
      </c>
      <c r="D59" s="136" t="str">
        <f>IF(A59&gt;0,VLOOKUP(A59,Meldeformular!$A$10:$O$109,6),"")</f>
        <v/>
      </c>
      <c r="E59" s="136" t="str">
        <f t="shared" si="0"/>
        <v/>
      </c>
      <c r="F59" s="215"/>
      <c r="H59" s="166">
        <v>53</v>
      </c>
      <c r="I59" s="166" t="str">
        <f>IF(A59&gt;0,VLOOKUP(A59,Meldeformular!$A$10:$O$109,7),"")</f>
        <v/>
      </c>
    </row>
    <row r="60" spans="1:9">
      <c r="A60" s="214">
        <f t="array" ref="A60">LARGE((Meldeformular!$I$10:$I$109=$G$6)*Meldeformular!$A$10:$A$109,H60)</f>
        <v>0</v>
      </c>
      <c r="B60" s="135" t="str">
        <f>IF(A60&gt;0,VLOOKUP(A60,Meldeformular!$A$10:$O$109,2),"")</f>
        <v/>
      </c>
      <c r="C60" s="135" t="str">
        <f>IF(A60&gt;0,VLOOKUP(A60,Meldeformular!$A$10:$O$109,3),"")</f>
        <v/>
      </c>
      <c r="D60" s="136" t="str">
        <f>IF(A60&gt;0,VLOOKUP(A60,Meldeformular!$A$10:$O$109,6),"")</f>
        <v/>
      </c>
      <c r="E60" s="136" t="str">
        <f t="shared" si="0"/>
        <v/>
      </c>
      <c r="F60" s="215"/>
      <c r="H60" s="166">
        <v>54</v>
      </c>
      <c r="I60" s="166" t="str">
        <f>IF(A60&gt;0,VLOOKUP(A60,Meldeformular!$A$10:$O$109,7),"")</f>
        <v/>
      </c>
    </row>
    <row r="61" spans="1:9">
      <c r="A61" s="214">
        <f t="array" ref="A61">LARGE((Meldeformular!$I$10:$I$109=$G$6)*Meldeformular!$A$10:$A$109,H61)</f>
        <v>0</v>
      </c>
      <c r="B61" s="135" t="str">
        <f>IF(A61&gt;0,VLOOKUP(A61,Meldeformular!$A$10:$O$109,2),"")</f>
        <v/>
      </c>
      <c r="C61" s="135" t="str">
        <f>IF(A61&gt;0,VLOOKUP(A61,Meldeformular!$A$10:$O$109,3),"")</f>
        <v/>
      </c>
      <c r="D61" s="136" t="str">
        <f>IF(A61&gt;0,VLOOKUP(A61,Meldeformular!$A$10:$O$109,6),"")</f>
        <v/>
      </c>
      <c r="E61" s="136" t="str">
        <f t="shared" si="0"/>
        <v/>
      </c>
      <c r="F61" s="215"/>
      <c r="H61" s="166">
        <v>55</v>
      </c>
      <c r="I61" s="166" t="str">
        <f>IF(A61&gt;0,VLOOKUP(A61,Meldeformular!$A$10:$O$109,7),"")</f>
        <v/>
      </c>
    </row>
    <row r="62" spans="1:9">
      <c r="A62" s="214">
        <f t="array" ref="A62">LARGE((Meldeformular!$I$10:$I$109=$G$6)*Meldeformular!$A$10:$A$109,H62)</f>
        <v>0</v>
      </c>
      <c r="B62" s="135" t="str">
        <f>IF(A62&gt;0,VLOOKUP(A62,Meldeformular!$A$10:$O$109,2),"")</f>
        <v/>
      </c>
      <c r="C62" s="135" t="str">
        <f>IF(A62&gt;0,VLOOKUP(A62,Meldeformular!$A$10:$O$109,3),"")</f>
        <v/>
      </c>
      <c r="D62" s="136" t="str">
        <f>IF(A62&gt;0,VLOOKUP(A62,Meldeformular!$A$10:$O$109,6),"")</f>
        <v/>
      </c>
      <c r="E62" s="136" t="str">
        <f t="shared" si="0"/>
        <v/>
      </c>
      <c r="F62" s="215"/>
      <c r="H62" s="166">
        <v>56</v>
      </c>
      <c r="I62" s="166" t="str">
        <f>IF(A62&gt;0,VLOOKUP(A62,Meldeformular!$A$10:$O$109,7),"")</f>
        <v/>
      </c>
    </row>
    <row r="63" spans="1:9">
      <c r="A63" s="214">
        <f t="array" ref="A63">LARGE((Meldeformular!$I$10:$I$109=$G$6)*Meldeformular!$A$10:$A$109,H63)</f>
        <v>0</v>
      </c>
      <c r="B63" s="135" t="str">
        <f>IF(A63&gt;0,VLOOKUP(A63,Meldeformular!$A$10:$O$109,2),"")</f>
        <v/>
      </c>
      <c r="C63" s="135" t="str">
        <f>IF(A63&gt;0,VLOOKUP(A63,Meldeformular!$A$10:$O$109,3),"")</f>
        <v/>
      </c>
      <c r="D63" s="136" t="str">
        <f>IF(A63&gt;0,VLOOKUP(A63,Meldeformular!$A$10:$O$109,6),"")</f>
        <v/>
      </c>
      <c r="E63" s="136" t="str">
        <f t="shared" si="0"/>
        <v/>
      </c>
      <c r="F63" s="215"/>
      <c r="H63" s="166">
        <v>57</v>
      </c>
      <c r="I63" s="166" t="str">
        <f>IF(A63&gt;0,VLOOKUP(A63,Meldeformular!$A$10:$O$109,7),"")</f>
        <v/>
      </c>
    </row>
    <row r="64" spans="1:9">
      <c r="A64" s="214">
        <f t="array" ref="A64">LARGE((Meldeformular!$I$10:$I$109=$G$6)*Meldeformular!$A$10:$A$109,H64)</f>
        <v>0</v>
      </c>
      <c r="B64" s="135" t="str">
        <f>IF(A64&gt;0,VLOOKUP(A64,Meldeformular!$A$10:$O$109,2),"")</f>
        <v/>
      </c>
      <c r="C64" s="135" t="str">
        <f>IF(A64&gt;0,VLOOKUP(A64,Meldeformular!$A$10:$O$109,3),"")</f>
        <v/>
      </c>
      <c r="D64" s="136" t="str">
        <f>IF(A64&gt;0,VLOOKUP(A64,Meldeformular!$A$10:$O$109,6),"")</f>
        <v/>
      </c>
      <c r="E64" s="136" t="str">
        <f t="shared" si="0"/>
        <v/>
      </c>
      <c r="F64" s="215"/>
      <c r="H64" s="166">
        <v>58</v>
      </c>
      <c r="I64" s="166" t="str">
        <f>IF(A64&gt;0,VLOOKUP(A64,Meldeformular!$A$10:$O$109,7),"")</f>
        <v/>
      </c>
    </row>
    <row r="65" spans="1:9">
      <c r="A65" s="214">
        <f t="array" ref="A65">LARGE((Meldeformular!$I$10:$I$109=$G$6)*Meldeformular!$A$10:$A$109,H65)</f>
        <v>0</v>
      </c>
      <c r="B65" s="135" t="str">
        <f>IF(A65&gt;0,VLOOKUP(A65,Meldeformular!$A$10:$O$109,2),"")</f>
        <v/>
      </c>
      <c r="C65" s="135" t="str">
        <f>IF(A65&gt;0,VLOOKUP(A65,Meldeformular!$A$10:$O$109,3),"")</f>
        <v/>
      </c>
      <c r="D65" s="136" t="str">
        <f>IF(A65&gt;0,VLOOKUP(A65,Meldeformular!$A$10:$O$109,6),"")</f>
        <v/>
      </c>
      <c r="E65" s="136" t="str">
        <f t="shared" si="0"/>
        <v/>
      </c>
      <c r="F65" s="215"/>
      <c r="H65" s="166">
        <v>59</v>
      </c>
      <c r="I65" s="166" t="str">
        <f>IF(A65&gt;0,VLOOKUP(A65,Meldeformular!$A$10:$O$109,7),"")</f>
        <v/>
      </c>
    </row>
    <row r="66" spans="1:9">
      <c r="A66" s="214">
        <f t="array" ref="A66">LARGE((Meldeformular!$I$10:$I$109=$G$6)*Meldeformular!$A$10:$A$109,H66)</f>
        <v>0</v>
      </c>
      <c r="B66" s="135" t="str">
        <f>IF(A66&gt;0,VLOOKUP(A66,Meldeformular!$A$10:$O$109,2),"")</f>
        <v/>
      </c>
      <c r="C66" s="135" t="str">
        <f>IF(A66&gt;0,VLOOKUP(A66,Meldeformular!$A$10:$O$109,3),"")</f>
        <v/>
      </c>
      <c r="D66" s="136" t="str">
        <f>IF(A66&gt;0,VLOOKUP(A66,Meldeformular!$A$10:$O$109,6),"")</f>
        <v/>
      </c>
      <c r="E66" s="136" t="str">
        <f t="shared" si="0"/>
        <v/>
      </c>
      <c r="F66" s="215"/>
      <c r="H66" s="166">
        <v>60</v>
      </c>
      <c r="I66" s="166" t="str">
        <f>IF(A66&gt;0,VLOOKUP(A66,Meldeformular!$A$10:$O$109,7),"")</f>
        <v/>
      </c>
    </row>
    <row r="67" spans="1:9">
      <c r="A67" s="214">
        <f t="array" ref="A67">LARGE((Meldeformular!$I$10:$I$109=$G$6)*Meldeformular!$A$10:$A$109,H67)</f>
        <v>0</v>
      </c>
      <c r="B67" s="135" t="str">
        <f>IF(A67&gt;0,VLOOKUP(A67,Meldeformular!$A$10:$O$109,2),"")</f>
        <v/>
      </c>
      <c r="C67" s="135" t="str">
        <f>IF(A67&gt;0,VLOOKUP(A67,Meldeformular!$A$10:$O$109,3),"")</f>
        <v/>
      </c>
      <c r="D67" s="136" t="str">
        <f>IF(A67&gt;0,VLOOKUP(A67,Meldeformular!$A$10:$O$109,6),"")</f>
        <v/>
      </c>
      <c r="E67" s="136" t="str">
        <f t="shared" si="0"/>
        <v/>
      </c>
      <c r="F67" s="215"/>
      <c r="H67" s="166">
        <v>61</v>
      </c>
      <c r="I67" s="166" t="str">
        <f>IF(A67&gt;0,VLOOKUP(A67,Meldeformular!$A$10:$O$109,7),"")</f>
        <v/>
      </c>
    </row>
    <row r="68" spans="1:9">
      <c r="A68" s="214">
        <f t="array" ref="A68">LARGE((Meldeformular!$I$10:$I$109=$G$6)*Meldeformular!$A$10:$A$109,H68)</f>
        <v>0</v>
      </c>
      <c r="B68" s="135" t="str">
        <f>IF(A68&gt;0,VLOOKUP(A68,Meldeformular!$A$10:$O$109,2),"")</f>
        <v/>
      </c>
      <c r="C68" s="135" t="str">
        <f>IF(A68&gt;0,VLOOKUP(A68,Meldeformular!$A$10:$O$109,3),"")</f>
        <v/>
      </c>
      <c r="D68" s="136" t="str">
        <f>IF(A68&gt;0,VLOOKUP(A68,Meldeformular!$A$10:$O$109,6),"")</f>
        <v/>
      </c>
      <c r="E68" s="136" t="str">
        <f t="shared" si="0"/>
        <v/>
      </c>
      <c r="F68" s="215"/>
      <c r="H68" s="166">
        <v>62</v>
      </c>
      <c r="I68" s="166" t="str">
        <f>IF(A68&gt;0,VLOOKUP(A68,Meldeformular!$A$10:$O$109,7),"")</f>
        <v/>
      </c>
    </row>
    <row r="69" spans="1:9">
      <c r="A69" s="214">
        <f t="array" ref="A69">LARGE((Meldeformular!$I$10:$I$109=$G$6)*Meldeformular!$A$10:$A$109,H69)</f>
        <v>0</v>
      </c>
      <c r="B69" s="135" t="str">
        <f>IF(A69&gt;0,VLOOKUP(A69,Meldeformular!$A$10:$O$109,2),"")</f>
        <v/>
      </c>
      <c r="C69" s="135" t="str">
        <f>IF(A69&gt;0,VLOOKUP(A69,Meldeformular!$A$10:$O$109,3),"")</f>
        <v/>
      </c>
      <c r="D69" s="136" t="str">
        <f>IF(A69&gt;0,VLOOKUP(A69,Meldeformular!$A$10:$O$109,6),"")</f>
        <v/>
      </c>
      <c r="E69" s="136" t="str">
        <f t="shared" si="0"/>
        <v/>
      </c>
      <c r="F69" s="215"/>
      <c r="H69" s="166">
        <v>63</v>
      </c>
      <c r="I69" s="166" t="str">
        <f>IF(A69&gt;0,VLOOKUP(A69,Meldeformular!$A$10:$O$109,7),"")</f>
        <v/>
      </c>
    </row>
    <row r="70" spans="1:9">
      <c r="A70" s="214">
        <f t="array" ref="A70">LARGE((Meldeformular!$I$10:$I$109=$G$6)*Meldeformular!$A$10:$A$109,H70)</f>
        <v>0</v>
      </c>
      <c r="B70" s="135" t="str">
        <f>IF(A70&gt;0,VLOOKUP(A70,Meldeformular!$A$10:$O$109,2),"")</f>
        <v/>
      </c>
      <c r="C70" s="135" t="str">
        <f>IF(A70&gt;0,VLOOKUP(A70,Meldeformular!$A$10:$O$109,3),"")</f>
        <v/>
      </c>
      <c r="D70" s="136" t="str">
        <f>IF(A70&gt;0,VLOOKUP(A70,Meldeformular!$A$10:$O$109,6),"")</f>
        <v/>
      </c>
      <c r="E70" s="136" t="str">
        <f t="shared" si="0"/>
        <v/>
      </c>
      <c r="F70" s="215"/>
      <c r="H70" s="166">
        <v>64</v>
      </c>
      <c r="I70" s="166" t="str">
        <f>IF(A70&gt;0,VLOOKUP(A70,Meldeformular!$A$10:$O$109,7),"")</f>
        <v/>
      </c>
    </row>
    <row r="71" spans="1:9">
      <c r="A71" s="214">
        <f t="array" ref="A71">LARGE((Meldeformular!$I$10:$I$109=$G$6)*Meldeformular!$A$10:$A$109,H71)</f>
        <v>0</v>
      </c>
      <c r="B71" s="135" t="str">
        <f>IF(A71&gt;0,VLOOKUP(A71,Meldeformular!$A$10:$O$109,2),"")</f>
        <v/>
      </c>
      <c r="C71" s="135" t="str">
        <f>IF(A71&gt;0,VLOOKUP(A71,Meldeformular!$A$10:$O$109,3),"")</f>
        <v/>
      </c>
      <c r="D71" s="136" t="str">
        <f>IF(A71&gt;0,VLOOKUP(A71,Meldeformular!$A$10:$O$109,6),"")</f>
        <v/>
      </c>
      <c r="E71" s="136" t="str">
        <f t="shared" si="0"/>
        <v/>
      </c>
      <c r="F71" s="215"/>
      <c r="H71" s="166">
        <v>65</v>
      </c>
      <c r="I71" s="166" t="str">
        <f>IF(A71&gt;0,VLOOKUP(A71,Meldeformular!$A$10:$O$109,7),"")</f>
        <v/>
      </c>
    </row>
    <row r="72" spans="1:9">
      <c r="A72" s="214">
        <f t="array" ref="A72">LARGE((Meldeformular!$I$10:$I$109=$G$6)*Meldeformular!$A$10:$A$109,H72)</f>
        <v>0</v>
      </c>
      <c r="B72" s="135" t="str">
        <f>IF(A72&gt;0,VLOOKUP(A72,Meldeformular!$A$10:$O$109,2),"")</f>
        <v/>
      </c>
      <c r="C72" s="135" t="str">
        <f>IF(A72&gt;0,VLOOKUP(A72,Meldeformular!$A$10:$O$109,3),"")</f>
        <v/>
      </c>
      <c r="D72" s="136" t="str">
        <f>IF(A72&gt;0,VLOOKUP(A72,Meldeformular!$A$10:$O$109,6),"")</f>
        <v/>
      </c>
      <c r="E72" s="136" t="str">
        <f t="shared" ref="E72:E106" si="1">IF(D72="","",IF(AND(D72&lt;=12,I72="ja"),"Küken",IF(D72&lt;=10,"U11",IF(D72&lt;=12,"U13",IF(D72&lt;=14,"U15",IF(D72&lt;=16,"U17",IF(D72&lt;=18,"U19",IF(D72&lt;=20,"U21",IF(D72&lt;=24,"U25","25+")))))))))</f>
        <v/>
      </c>
      <c r="F72" s="215"/>
      <c r="H72" s="166">
        <v>66</v>
      </c>
      <c r="I72" s="166" t="str">
        <f>IF(A72&gt;0,VLOOKUP(A72,Meldeformular!$A$10:$O$109,7),"")</f>
        <v/>
      </c>
    </row>
    <row r="73" spans="1:9">
      <c r="A73" s="214">
        <f t="array" ref="A73">LARGE((Meldeformular!$I$10:$I$109=$G$6)*Meldeformular!$A$10:$A$109,H73)</f>
        <v>0</v>
      </c>
      <c r="B73" s="135" t="str">
        <f>IF(A73&gt;0,VLOOKUP(A73,Meldeformular!$A$10:$O$109,2),"")</f>
        <v/>
      </c>
      <c r="C73" s="135" t="str">
        <f>IF(A73&gt;0,VLOOKUP(A73,Meldeformular!$A$10:$O$109,3),"")</f>
        <v/>
      </c>
      <c r="D73" s="136" t="str">
        <f>IF(A73&gt;0,VLOOKUP(A73,Meldeformular!$A$10:$O$109,6),"")</f>
        <v/>
      </c>
      <c r="E73" s="136" t="str">
        <f t="shared" si="1"/>
        <v/>
      </c>
      <c r="F73" s="215"/>
      <c r="H73" s="166">
        <v>67</v>
      </c>
      <c r="I73" s="166" t="str">
        <f>IF(A73&gt;0,VLOOKUP(A73,Meldeformular!$A$10:$O$109,7),"")</f>
        <v/>
      </c>
    </row>
    <row r="74" spans="1:9">
      <c r="A74" s="214">
        <f t="array" ref="A74">LARGE((Meldeformular!$I$10:$I$109=$G$6)*Meldeformular!$A$10:$A$109,H74)</f>
        <v>0</v>
      </c>
      <c r="B74" s="135" t="str">
        <f>IF(A74&gt;0,VLOOKUP(A74,Meldeformular!$A$10:$O$109,2),"")</f>
        <v/>
      </c>
      <c r="C74" s="135" t="str">
        <f>IF(A74&gt;0,VLOOKUP(A74,Meldeformular!$A$10:$O$109,3),"")</f>
        <v/>
      </c>
      <c r="D74" s="136" t="str">
        <f>IF(A74&gt;0,VLOOKUP(A74,Meldeformular!$A$10:$O$109,6),"")</f>
        <v/>
      </c>
      <c r="E74" s="136" t="str">
        <f t="shared" si="1"/>
        <v/>
      </c>
      <c r="F74" s="215"/>
      <c r="H74" s="166">
        <v>68</v>
      </c>
      <c r="I74" s="166" t="str">
        <f>IF(A74&gt;0,VLOOKUP(A74,Meldeformular!$A$10:$O$109,7),"")</f>
        <v/>
      </c>
    </row>
    <row r="75" spans="1:9">
      <c r="A75" s="214">
        <f t="array" ref="A75">LARGE((Meldeformular!$I$10:$I$109=$G$6)*Meldeformular!$A$10:$A$109,H75)</f>
        <v>0</v>
      </c>
      <c r="B75" s="135" t="str">
        <f>IF(A75&gt;0,VLOOKUP(A75,Meldeformular!$A$10:$O$109,2),"")</f>
        <v/>
      </c>
      <c r="C75" s="135" t="str">
        <f>IF(A75&gt;0,VLOOKUP(A75,Meldeformular!$A$10:$O$109,3),"")</f>
        <v/>
      </c>
      <c r="D75" s="136" t="str">
        <f>IF(A75&gt;0,VLOOKUP(A75,Meldeformular!$A$10:$O$109,6),"")</f>
        <v/>
      </c>
      <c r="E75" s="136" t="str">
        <f t="shared" si="1"/>
        <v/>
      </c>
      <c r="F75" s="215"/>
      <c r="H75" s="166">
        <v>69</v>
      </c>
      <c r="I75" s="166" t="str">
        <f>IF(A75&gt;0,VLOOKUP(A75,Meldeformular!$A$10:$O$109,7),"")</f>
        <v/>
      </c>
    </row>
    <row r="76" spans="1:9">
      <c r="A76" s="214">
        <f t="array" ref="A76">LARGE((Meldeformular!$I$10:$I$109=$G$6)*Meldeformular!$A$10:$A$109,H76)</f>
        <v>0</v>
      </c>
      <c r="B76" s="135" t="str">
        <f>IF(A76&gt;0,VLOOKUP(A76,Meldeformular!$A$10:$O$109,2),"")</f>
        <v/>
      </c>
      <c r="C76" s="135" t="str">
        <f>IF(A76&gt;0,VLOOKUP(A76,Meldeformular!$A$10:$O$109,3),"")</f>
        <v/>
      </c>
      <c r="D76" s="136" t="str">
        <f>IF(A76&gt;0,VLOOKUP(A76,Meldeformular!$A$10:$O$109,6),"")</f>
        <v/>
      </c>
      <c r="E76" s="136" t="str">
        <f t="shared" si="1"/>
        <v/>
      </c>
      <c r="F76" s="215"/>
      <c r="H76" s="166">
        <v>70</v>
      </c>
      <c r="I76" s="166" t="str">
        <f>IF(A76&gt;0,VLOOKUP(A76,Meldeformular!$A$10:$O$109,7),"")</f>
        <v/>
      </c>
    </row>
    <row r="77" spans="1:9">
      <c r="A77" s="214">
        <f t="array" ref="A77">LARGE((Meldeformular!$I$10:$I$109=$G$6)*Meldeformular!$A$10:$A$109,H77)</f>
        <v>0</v>
      </c>
      <c r="B77" s="135" t="str">
        <f>IF(A77&gt;0,VLOOKUP(A77,Meldeformular!$A$10:$O$109,2),"")</f>
        <v/>
      </c>
      <c r="C77" s="135" t="str">
        <f>IF(A77&gt;0,VLOOKUP(A77,Meldeformular!$A$10:$O$109,3),"")</f>
        <v/>
      </c>
      <c r="D77" s="136" t="str">
        <f>IF(A77&gt;0,VLOOKUP(A77,Meldeformular!$A$10:$O$109,6),"")</f>
        <v/>
      </c>
      <c r="E77" s="136" t="str">
        <f t="shared" si="1"/>
        <v/>
      </c>
      <c r="F77" s="215"/>
      <c r="H77" s="166">
        <v>71</v>
      </c>
      <c r="I77" s="166" t="str">
        <f>IF(A77&gt;0,VLOOKUP(A77,Meldeformular!$A$10:$O$109,7),"")</f>
        <v/>
      </c>
    </row>
    <row r="78" spans="1:9">
      <c r="A78" s="214">
        <f t="array" ref="A78">LARGE((Meldeformular!$I$10:$I$109=$G$6)*Meldeformular!$A$10:$A$109,H78)</f>
        <v>0</v>
      </c>
      <c r="B78" s="135" t="str">
        <f>IF(A78&gt;0,VLOOKUP(A78,Meldeformular!$A$10:$O$109,2),"")</f>
        <v/>
      </c>
      <c r="C78" s="135" t="str">
        <f>IF(A78&gt;0,VLOOKUP(A78,Meldeformular!$A$10:$O$109,3),"")</f>
        <v/>
      </c>
      <c r="D78" s="136" t="str">
        <f>IF(A78&gt;0,VLOOKUP(A78,Meldeformular!$A$10:$O$109,6),"")</f>
        <v/>
      </c>
      <c r="E78" s="136" t="str">
        <f t="shared" si="1"/>
        <v/>
      </c>
      <c r="F78" s="215"/>
      <c r="H78" s="166">
        <v>72</v>
      </c>
      <c r="I78" s="166" t="str">
        <f>IF(A78&gt;0,VLOOKUP(A78,Meldeformular!$A$10:$O$109,7),"")</f>
        <v/>
      </c>
    </row>
    <row r="79" spans="1:9">
      <c r="A79" s="214">
        <f t="array" ref="A79">LARGE((Meldeformular!$I$10:$I$109=$G$6)*Meldeformular!$A$10:$A$109,H79)</f>
        <v>0</v>
      </c>
      <c r="B79" s="135" t="str">
        <f>IF(A79&gt;0,VLOOKUP(A79,Meldeformular!$A$10:$O$109,2),"")</f>
        <v/>
      </c>
      <c r="C79" s="135" t="str">
        <f>IF(A79&gt;0,VLOOKUP(A79,Meldeformular!$A$10:$O$109,3),"")</f>
        <v/>
      </c>
      <c r="D79" s="136" t="str">
        <f>IF(A79&gt;0,VLOOKUP(A79,Meldeformular!$A$10:$O$109,6),"")</f>
        <v/>
      </c>
      <c r="E79" s="136" t="str">
        <f t="shared" si="1"/>
        <v/>
      </c>
      <c r="F79" s="215"/>
      <c r="H79" s="166">
        <v>73</v>
      </c>
      <c r="I79" s="166" t="str">
        <f>IF(A79&gt;0,VLOOKUP(A79,Meldeformular!$A$10:$O$109,7),"")</f>
        <v/>
      </c>
    </row>
    <row r="80" spans="1:9">
      <c r="A80" s="214">
        <f t="array" ref="A80">LARGE((Meldeformular!$I$10:$I$109=$G$6)*Meldeformular!$A$10:$A$109,H80)</f>
        <v>0</v>
      </c>
      <c r="B80" s="135" t="str">
        <f>IF(A80&gt;0,VLOOKUP(A80,Meldeformular!$A$10:$O$109,2),"")</f>
        <v/>
      </c>
      <c r="C80" s="135" t="str">
        <f>IF(A80&gt;0,VLOOKUP(A80,Meldeformular!$A$10:$O$109,3),"")</f>
        <v/>
      </c>
      <c r="D80" s="136" t="str">
        <f>IF(A80&gt;0,VLOOKUP(A80,Meldeformular!$A$10:$O$109,6),"")</f>
        <v/>
      </c>
      <c r="E80" s="136" t="str">
        <f t="shared" si="1"/>
        <v/>
      </c>
      <c r="F80" s="215"/>
      <c r="H80" s="166">
        <v>74</v>
      </c>
      <c r="I80" s="166" t="str">
        <f>IF(A80&gt;0,VLOOKUP(A80,Meldeformular!$A$10:$O$109,7),"")</f>
        <v/>
      </c>
    </row>
    <row r="81" spans="1:9">
      <c r="A81" s="214">
        <f t="array" ref="A81">LARGE((Meldeformular!$I$10:$I$109=$G$6)*Meldeformular!$A$10:$A$109,H81)</f>
        <v>0</v>
      </c>
      <c r="B81" s="135" t="str">
        <f>IF(A81&gt;0,VLOOKUP(A81,Meldeformular!$A$10:$O$109,2),"")</f>
        <v/>
      </c>
      <c r="C81" s="135" t="str">
        <f>IF(A81&gt;0,VLOOKUP(A81,Meldeformular!$A$10:$O$109,3),"")</f>
        <v/>
      </c>
      <c r="D81" s="136" t="str">
        <f>IF(A81&gt;0,VLOOKUP(A81,Meldeformular!$A$10:$O$109,6),"")</f>
        <v/>
      </c>
      <c r="E81" s="136" t="str">
        <f t="shared" si="1"/>
        <v/>
      </c>
      <c r="F81" s="215"/>
      <c r="H81" s="166">
        <v>75</v>
      </c>
      <c r="I81" s="166" t="str">
        <f>IF(A81&gt;0,VLOOKUP(A81,Meldeformular!$A$10:$O$109,7),"")</f>
        <v/>
      </c>
    </row>
    <row r="82" spans="1:9">
      <c r="A82" s="214">
        <f t="array" ref="A82">LARGE((Meldeformular!$I$10:$I$109=$G$6)*Meldeformular!$A$10:$A$109,H82)</f>
        <v>0</v>
      </c>
      <c r="B82" s="135" t="str">
        <f>IF(A82&gt;0,VLOOKUP(A82,Meldeformular!$A$10:$O$109,2),"")</f>
        <v/>
      </c>
      <c r="C82" s="135" t="str">
        <f>IF(A82&gt;0,VLOOKUP(A82,Meldeformular!$A$10:$O$109,3),"")</f>
        <v/>
      </c>
      <c r="D82" s="136" t="str">
        <f>IF(A82&gt;0,VLOOKUP(A82,Meldeformular!$A$10:$O$109,6),"")</f>
        <v/>
      </c>
      <c r="E82" s="136" t="str">
        <f t="shared" si="1"/>
        <v/>
      </c>
      <c r="F82" s="215"/>
      <c r="H82" s="166">
        <v>76</v>
      </c>
      <c r="I82" s="166" t="str">
        <f>IF(A82&gt;0,VLOOKUP(A82,Meldeformular!$A$10:$O$109,7),"")</f>
        <v/>
      </c>
    </row>
    <row r="83" spans="1:9">
      <c r="A83" s="214">
        <f t="array" ref="A83">LARGE((Meldeformular!$I$10:$I$109=$G$6)*Meldeformular!$A$10:$A$109,H83)</f>
        <v>0</v>
      </c>
      <c r="B83" s="135" t="str">
        <f>IF(A83&gt;0,VLOOKUP(A83,Meldeformular!$A$10:$O$109,2),"")</f>
        <v/>
      </c>
      <c r="C83" s="135" t="str">
        <f>IF(A83&gt;0,VLOOKUP(A83,Meldeformular!$A$10:$O$109,3),"")</f>
        <v/>
      </c>
      <c r="D83" s="136" t="str">
        <f>IF(A83&gt;0,VLOOKUP(A83,Meldeformular!$A$10:$O$109,6),"")</f>
        <v/>
      </c>
      <c r="E83" s="136" t="str">
        <f t="shared" si="1"/>
        <v/>
      </c>
      <c r="F83" s="215"/>
      <c r="H83" s="166">
        <v>77</v>
      </c>
      <c r="I83" s="166" t="str">
        <f>IF(A83&gt;0,VLOOKUP(A83,Meldeformular!$A$10:$O$109,7),"")</f>
        <v/>
      </c>
    </row>
    <row r="84" spans="1:9">
      <c r="A84" s="214">
        <f t="array" ref="A84">LARGE((Meldeformular!$I$10:$I$109=$G$6)*Meldeformular!$A$10:$A$109,H84)</f>
        <v>0</v>
      </c>
      <c r="B84" s="135" t="str">
        <f>IF(A84&gt;0,VLOOKUP(A84,Meldeformular!$A$10:$O$109,2),"")</f>
        <v/>
      </c>
      <c r="C84" s="135" t="str">
        <f>IF(A84&gt;0,VLOOKUP(A84,Meldeformular!$A$10:$O$109,3),"")</f>
        <v/>
      </c>
      <c r="D84" s="136" t="str">
        <f>IF(A84&gt;0,VLOOKUP(A84,Meldeformular!$A$10:$O$109,6),"")</f>
        <v/>
      </c>
      <c r="E84" s="136" t="str">
        <f t="shared" si="1"/>
        <v/>
      </c>
      <c r="F84" s="215"/>
      <c r="H84" s="166">
        <v>78</v>
      </c>
      <c r="I84" s="166" t="str">
        <f>IF(A84&gt;0,VLOOKUP(A84,Meldeformular!$A$10:$O$109,7),"")</f>
        <v/>
      </c>
    </row>
    <row r="85" spans="1:9">
      <c r="A85" s="214">
        <f t="array" ref="A85">LARGE((Meldeformular!$I$10:$I$109=$G$6)*Meldeformular!$A$10:$A$109,H85)</f>
        <v>0</v>
      </c>
      <c r="B85" s="135" t="str">
        <f>IF(A85&gt;0,VLOOKUP(A85,Meldeformular!$A$10:$O$109,2),"")</f>
        <v/>
      </c>
      <c r="C85" s="135" t="str">
        <f>IF(A85&gt;0,VLOOKUP(A85,Meldeformular!$A$10:$O$109,3),"")</f>
        <v/>
      </c>
      <c r="D85" s="136" t="str">
        <f>IF(A85&gt;0,VLOOKUP(A85,Meldeformular!$A$10:$O$109,6),"")</f>
        <v/>
      </c>
      <c r="E85" s="136" t="str">
        <f t="shared" si="1"/>
        <v/>
      </c>
      <c r="F85" s="215"/>
      <c r="H85" s="166">
        <v>79</v>
      </c>
      <c r="I85" s="166" t="str">
        <f>IF(A85&gt;0,VLOOKUP(A85,Meldeformular!$A$10:$O$109,7),"")</f>
        <v/>
      </c>
    </row>
    <row r="86" spans="1:9">
      <c r="A86" s="214">
        <f t="array" ref="A86">LARGE((Meldeformular!$I$10:$I$109=$G$6)*Meldeformular!$A$10:$A$109,H86)</f>
        <v>0</v>
      </c>
      <c r="B86" s="135" t="str">
        <f>IF(A86&gt;0,VLOOKUP(A86,Meldeformular!$A$10:$O$109,2),"")</f>
        <v/>
      </c>
      <c r="C86" s="135" t="str">
        <f>IF(A86&gt;0,VLOOKUP(A86,Meldeformular!$A$10:$O$109,3),"")</f>
        <v/>
      </c>
      <c r="D86" s="136" t="str">
        <f>IF(A86&gt;0,VLOOKUP(A86,Meldeformular!$A$10:$O$109,6),"")</f>
        <v/>
      </c>
      <c r="E86" s="136" t="str">
        <f t="shared" si="1"/>
        <v/>
      </c>
      <c r="F86" s="215"/>
      <c r="H86" s="166">
        <v>80</v>
      </c>
      <c r="I86" s="166" t="str">
        <f>IF(A86&gt;0,VLOOKUP(A86,Meldeformular!$A$10:$O$109,7),"")</f>
        <v/>
      </c>
    </row>
    <row r="87" spans="1:9">
      <c r="A87" s="214">
        <f t="array" ref="A87">LARGE((Meldeformular!$I$10:$I$109=$G$6)*Meldeformular!$A$10:$A$109,H87)</f>
        <v>0</v>
      </c>
      <c r="B87" s="135" t="str">
        <f>IF(A87&gt;0,VLOOKUP(A87,Meldeformular!$A$10:$O$109,2),"")</f>
        <v/>
      </c>
      <c r="C87" s="135" t="str">
        <f>IF(A87&gt;0,VLOOKUP(A87,Meldeformular!$A$10:$O$109,3),"")</f>
        <v/>
      </c>
      <c r="D87" s="136" t="str">
        <f>IF(A87&gt;0,VLOOKUP(A87,Meldeformular!$A$10:$O$109,6),"")</f>
        <v/>
      </c>
      <c r="E87" s="136" t="str">
        <f t="shared" si="1"/>
        <v/>
      </c>
      <c r="F87" s="215"/>
      <c r="H87" s="166">
        <v>81</v>
      </c>
      <c r="I87" s="166" t="str">
        <f>IF(A87&gt;0,VLOOKUP(A87,Meldeformular!$A$10:$O$109,7),"")</f>
        <v/>
      </c>
    </row>
    <row r="88" spans="1:9">
      <c r="A88" s="214">
        <f t="array" ref="A88">LARGE((Meldeformular!$I$10:$I$109=$G$6)*Meldeformular!$A$10:$A$109,H88)</f>
        <v>0</v>
      </c>
      <c r="B88" s="135" t="str">
        <f>IF(A88&gt;0,VLOOKUP(A88,Meldeformular!$A$10:$O$109,2),"")</f>
        <v/>
      </c>
      <c r="C88" s="135" t="str">
        <f>IF(A88&gt;0,VLOOKUP(A88,Meldeformular!$A$10:$O$109,3),"")</f>
        <v/>
      </c>
      <c r="D88" s="136" t="str">
        <f>IF(A88&gt;0,VLOOKUP(A88,Meldeformular!$A$10:$O$109,6),"")</f>
        <v/>
      </c>
      <c r="E88" s="136" t="str">
        <f t="shared" si="1"/>
        <v/>
      </c>
      <c r="F88" s="215"/>
      <c r="H88" s="166">
        <v>82</v>
      </c>
      <c r="I88" s="166" t="str">
        <f>IF(A88&gt;0,VLOOKUP(A88,Meldeformular!$A$10:$O$109,7),"")</f>
        <v/>
      </c>
    </row>
    <row r="89" spans="1:9">
      <c r="A89" s="214">
        <f t="array" ref="A89">LARGE((Meldeformular!$I$10:$I$109=$G$6)*Meldeformular!$A$10:$A$109,H89)</f>
        <v>0</v>
      </c>
      <c r="B89" s="135" t="str">
        <f>IF(A89&gt;0,VLOOKUP(A89,Meldeformular!$A$10:$O$109,2),"")</f>
        <v/>
      </c>
      <c r="C89" s="135" t="str">
        <f>IF(A89&gt;0,VLOOKUP(A89,Meldeformular!$A$10:$O$109,3),"")</f>
        <v/>
      </c>
      <c r="D89" s="136" t="str">
        <f>IF(A89&gt;0,VLOOKUP(A89,Meldeformular!$A$10:$O$109,6),"")</f>
        <v/>
      </c>
      <c r="E89" s="136" t="str">
        <f t="shared" si="1"/>
        <v/>
      </c>
      <c r="F89" s="215"/>
      <c r="H89" s="166">
        <v>83</v>
      </c>
      <c r="I89" s="166" t="str">
        <f>IF(A89&gt;0,VLOOKUP(A89,Meldeformular!$A$10:$O$109,7),"")</f>
        <v/>
      </c>
    </row>
    <row r="90" spans="1:9">
      <c r="A90" s="214">
        <f t="array" ref="A90">LARGE((Meldeformular!$I$10:$I$109=$G$6)*Meldeformular!$A$10:$A$109,H90)</f>
        <v>0</v>
      </c>
      <c r="B90" s="135" t="str">
        <f>IF(A90&gt;0,VLOOKUP(A90,Meldeformular!$A$10:$O$109,2),"")</f>
        <v/>
      </c>
      <c r="C90" s="135" t="str">
        <f>IF(A90&gt;0,VLOOKUP(A90,Meldeformular!$A$10:$O$109,3),"")</f>
        <v/>
      </c>
      <c r="D90" s="136" t="str">
        <f>IF(A90&gt;0,VLOOKUP(A90,Meldeformular!$A$10:$O$109,6),"")</f>
        <v/>
      </c>
      <c r="E90" s="136" t="str">
        <f t="shared" si="1"/>
        <v/>
      </c>
      <c r="F90" s="215"/>
      <c r="H90" s="166">
        <v>84</v>
      </c>
      <c r="I90" s="166" t="str">
        <f>IF(A90&gt;0,VLOOKUP(A90,Meldeformular!$A$10:$O$109,7),"")</f>
        <v/>
      </c>
    </row>
    <row r="91" spans="1:9">
      <c r="A91" s="214">
        <f t="array" ref="A91">LARGE((Meldeformular!$I$10:$I$109=$G$6)*Meldeformular!$A$10:$A$109,H91)</f>
        <v>0</v>
      </c>
      <c r="B91" s="135" t="str">
        <f>IF(A91&gt;0,VLOOKUP(A91,Meldeformular!$A$10:$O$109,2),"")</f>
        <v/>
      </c>
      <c r="C91" s="135" t="str">
        <f>IF(A91&gt;0,VLOOKUP(A91,Meldeformular!$A$10:$O$109,3),"")</f>
        <v/>
      </c>
      <c r="D91" s="136" t="str">
        <f>IF(A91&gt;0,VLOOKUP(A91,Meldeformular!$A$10:$O$109,6),"")</f>
        <v/>
      </c>
      <c r="E91" s="136" t="str">
        <f t="shared" si="1"/>
        <v/>
      </c>
      <c r="F91" s="215"/>
      <c r="H91" s="166">
        <v>85</v>
      </c>
      <c r="I91" s="166" t="str">
        <f>IF(A91&gt;0,VLOOKUP(A91,Meldeformular!$A$10:$O$109,7),"")</f>
        <v/>
      </c>
    </row>
    <row r="92" spans="1:9">
      <c r="A92" s="214">
        <f t="array" ref="A92">LARGE((Meldeformular!$I$10:$I$109=$G$6)*Meldeformular!$A$10:$A$109,H92)</f>
        <v>0</v>
      </c>
      <c r="B92" s="135" t="str">
        <f>IF(A92&gt;0,VLOOKUP(A92,Meldeformular!$A$10:$O$109,2),"")</f>
        <v/>
      </c>
      <c r="C92" s="135" t="str">
        <f>IF(A92&gt;0,VLOOKUP(A92,Meldeformular!$A$10:$O$109,3),"")</f>
        <v/>
      </c>
      <c r="D92" s="136" t="str">
        <f>IF(A92&gt;0,VLOOKUP(A92,Meldeformular!$A$10:$O$109,6),"")</f>
        <v/>
      </c>
      <c r="E92" s="136" t="str">
        <f t="shared" si="1"/>
        <v/>
      </c>
      <c r="F92" s="215"/>
      <c r="H92" s="166">
        <v>86</v>
      </c>
      <c r="I92" s="166" t="str">
        <f>IF(A92&gt;0,VLOOKUP(A92,Meldeformular!$A$10:$O$109,7),"")</f>
        <v/>
      </c>
    </row>
    <row r="93" spans="1:9">
      <c r="A93" s="214">
        <f t="array" ref="A93">LARGE((Meldeformular!$I$10:$I$109=$G$6)*Meldeformular!$A$10:$A$109,H93)</f>
        <v>0</v>
      </c>
      <c r="B93" s="135" t="str">
        <f>IF(A93&gt;0,VLOOKUP(A93,Meldeformular!$A$10:$O$109,2),"")</f>
        <v/>
      </c>
      <c r="C93" s="135" t="str">
        <f>IF(A93&gt;0,VLOOKUP(A93,Meldeformular!$A$10:$O$109,3),"")</f>
        <v/>
      </c>
      <c r="D93" s="136" t="str">
        <f>IF(A93&gt;0,VLOOKUP(A93,Meldeformular!$A$10:$O$109,6),"")</f>
        <v/>
      </c>
      <c r="E93" s="136" t="str">
        <f t="shared" si="1"/>
        <v/>
      </c>
      <c r="F93" s="215"/>
      <c r="H93" s="166">
        <v>87</v>
      </c>
      <c r="I93" s="166" t="str">
        <f>IF(A93&gt;0,VLOOKUP(A93,Meldeformular!$A$10:$O$109,7),"")</f>
        <v/>
      </c>
    </row>
    <row r="94" spans="1:9">
      <c r="A94" s="214">
        <f t="array" ref="A94">LARGE((Meldeformular!$I$10:$I$109=$G$6)*Meldeformular!$A$10:$A$109,H94)</f>
        <v>0</v>
      </c>
      <c r="B94" s="135" t="str">
        <f>IF(A94&gt;0,VLOOKUP(A94,Meldeformular!$A$10:$O$109,2),"")</f>
        <v/>
      </c>
      <c r="C94" s="135" t="str">
        <f>IF(A94&gt;0,VLOOKUP(A94,Meldeformular!$A$10:$O$109,3),"")</f>
        <v/>
      </c>
      <c r="D94" s="136" t="str">
        <f>IF(A94&gt;0,VLOOKUP(A94,Meldeformular!$A$10:$O$109,6),"")</f>
        <v/>
      </c>
      <c r="E94" s="136" t="str">
        <f t="shared" si="1"/>
        <v/>
      </c>
      <c r="F94" s="215"/>
      <c r="H94" s="166">
        <v>88</v>
      </c>
      <c r="I94" s="166" t="str">
        <f>IF(A94&gt;0,VLOOKUP(A94,Meldeformular!$A$10:$O$109,7),"")</f>
        <v/>
      </c>
    </row>
    <row r="95" spans="1:9">
      <c r="A95" s="214">
        <f t="array" ref="A95">LARGE((Meldeformular!$I$10:$I$109=$G$6)*Meldeformular!$A$10:$A$109,H95)</f>
        <v>0</v>
      </c>
      <c r="B95" s="135" t="str">
        <f>IF(A95&gt;0,VLOOKUP(A95,Meldeformular!$A$10:$O$109,2),"")</f>
        <v/>
      </c>
      <c r="C95" s="135" t="str">
        <f>IF(A95&gt;0,VLOOKUP(A95,Meldeformular!$A$10:$O$109,3),"")</f>
        <v/>
      </c>
      <c r="D95" s="136" t="str">
        <f>IF(A95&gt;0,VLOOKUP(A95,Meldeformular!$A$10:$O$109,6),"")</f>
        <v/>
      </c>
      <c r="E95" s="136" t="str">
        <f t="shared" si="1"/>
        <v/>
      </c>
      <c r="F95" s="215"/>
      <c r="H95" s="166">
        <v>89</v>
      </c>
      <c r="I95" s="166" t="str">
        <f>IF(A95&gt;0,VLOOKUP(A95,Meldeformular!$A$10:$O$109,7),"")</f>
        <v/>
      </c>
    </row>
    <row r="96" spans="1:9">
      <c r="A96" s="214">
        <f t="array" ref="A96">LARGE((Meldeformular!$I$10:$I$109=$G$6)*Meldeformular!$A$10:$A$109,H96)</f>
        <v>0</v>
      </c>
      <c r="B96" s="135" t="str">
        <f>IF(A96&gt;0,VLOOKUP(A96,Meldeformular!$A$10:$O$109,2),"")</f>
        <v/>
      </c>
      <c r="C96" s="135" t="str">
        <f>IF(A96&gt;0,VLOOKUP(A96,Meldeformular!$A$10:$O$109,3),"")</f>
        <v/>
      </c>
      <c r="D96" s="136" t="str">
        <f>IF(A96&gt;0,VLOOKUP(A96,Meldeformular!$A$10:$O$109,6),"")</f>
        <v/>
      </c>
      <c r="E96" s="136" t="str">
        <f t="shared" si="1"/>
        <v/>
      </c>
      <c r="F96" s="215"/>
      <c r="H96" s="166">
        <v>90</v>
      </c>
      <c r="I96" s="166" t="str">
        <f>IF(A96&gt;0,VLOOKUP(A96,Meldeformular!$A$10:$O$109,7),"")</f>
        <v/>
      </c>
    </row>
    <row r="97" spans="1:9">
      <c r="A97" s="214">
        <f t="array" ref="A97">LARGE((Meldeformular!$I$10:$I$109=$G$6)*Meldeformular!$A$10:$A$109,H97)</f>
        <v>0</v>
      </c>
      <c r="B97" s="135" t="str">
        <f>IF(A97&gt;0,VLOOKUP(A97,Meldeformular!$A$10:$O$109,2),"")</f>
        <v/>
      </c>
      <c r="C97" s="135" t="str">
        <f>IF(A97&gt;0,VLOOKUP(A97,Meldeformular!$A$10:$O$109,3),"")</f>
        <v/>
      </c>
      <c r="D97" s="136" t="str">
        <f>IF(A97&gt;0,VLOOKUP(A97,Meldeformular!$A$10:$O$109,6),"")</f>
        <v/>
      </c>
      <c r="E97" s="136" t="str">
        <f t="shared" si="1"/>
        <v/>
      </c>
      <c r="F97" s="215"/>
      <c r="H97" s="166">
        <v>91</v>
      </c>
      <c r="I97" s="166" t="str">
        <f>IF(A97&gt;0,VLOOKUP(A97,Meldeformular!$A$10:$O$109,7),"")</f>
        <v/>
      </c>
    </row>
    <row r="98" spans="1:9">
      <c r="A98" s="214">
        <f t="array" ref="A98">LARGE((Meldeformular!$I$10:$I$109=$G$6)*Meldeformular!$A$10:$A$109,H98)</f>
        <v>0</v>
      </c>
      <c r="B98" s="135" t="str">
        <f>IF(A98&gt;0,VLOOKUP(A98,Meldeformular!$A$10:$O$109,2),"")</f>
        <v/>
      </c>
      <c r="C98" s="135" t="str">
        <f>IF(A98&gt;0,VLOOKUP(A98,Meldeformular!$A$10:$O$109,3),"")</f>
        <v/>
      </c>
      <c r="D98" s="136" t="str">
        <f>IF(A98&gt;0,VLOOKUP(A98,Meldeformular!$A$10:$O$109,6),"")</f>
        <v/>
      </c>
      <c r="E98" s="136" t="str">
        <f t="shared" si="1"/>
        <v/>
      </c>
      <c r="F98" s="215"/>
      <c r="H98" s="166">
        <v>92</v>
      </c>
      <c r="I98" s="166" t="str">
        <f>IF(A98&gt;0,VLOOKUP(A98,Meldeformular!$A$10:$O$109,7),"")</f>
        <v/>
      </c>
    </row>
    <row r="99" spans="1:9">
      <c r="A99" s="214">
        <f t="array" ref="A99">LARGE((Meldeformular!$I$10:$I$109=$G$6)*Meldeformular!$A$10:$A$109,H99)</f>
        <v>0</v>
      </c>
      <c r="B99" s="135" t="str">
        <f>IF(A99&gt;0,VLOOKUP(A99,Meldeformular!$A$10:$O$109,2),"")</f>
        <v/>
      </c>
      <c r="C99" s="135" t="str">
        <f>IF(A99&gt;0,VLOOKUP(A99,Meldeformular!$A$10:$O$109,3),"")</f>
        <v/>
      </c>
      <c r="D99" s="136" t="str">
        <f>IF(A99&gt;0,VLOOKUP(A99,Meldeformular!$A$10:$O$109,6),"")</f>
        <v/>
      </c>
      <c r="E99" s="136" t="str">
        <f t="shared" si="1"/>
        <v/>
      </c>
      <c r="F99" s="215"/>
      <c r="H99" s="166">
        <v>93</v>
      </c>
      <c r="I99" s="166" t="str">
        <f>IF(A99&gt;0,VLOOKUP(A99,Meldeformular!$A$10:$O$109,7),"")</f>
        <v/>
      </c>
    </row>
    <row r="100" spans="1:9">
      <c r="A100" s="214">
        <f t="array" ref="A100">LARGE((Meldeformular!$I$10:$I$109=$G$6)*Meldeformular!$A$10:$A$109,H100)</f>
        <v>0</v>
      </c>
      <c r="B100" s="135" t="str">
        <f>IF(A100&gt;0,VLOOKUP(A100,Meldeformular!$A$10:$O$109,2),"")</f>
        <v/>
      </c>
      <c r="C100" s="135" t="str">
        <f>IF(A100&gt;0,VLOOKUP(A100,Meldeformular!$A$10:$O$109,3),"")</f>
        <v/>
      </c>
      <c r="D100" s="136" t="str">
        <f>IF(A100&gt;0,VLOOKUP(A100,Meldeformular!$A$10:$O$109,6),"")</f>
        <v/>
      </c>
      <c r="E100" s="136" t="str">
        <f t="shared" si="1"/>
        <v/>
      </c>
      <c r="F100" s="215"/>
      <c r="H100" s="166">
        <v>94</v>
      </c>
      <c r="I100" s="166" t="str">
        <f>IF(A100&gt;0,VLOOKUP(A100,Meldeformular!$A$10:$O$109,7),"")</f>
        <v/>
      </c>
    </row>
    <row r="101" spans="1:9">
      <c r="A101" s="214">
        <f t="array" ref="A101">LARGE((Meldeformular!$I$10:$I$109=$G$6)*Meldeformular!$A$10:$A$109,H101)</f>
        <v>0</v>
      </c>
      <c r="B101" s="135" t="str">
        <f>IF(A101&gt;0,VLOOKUP(A101,Meldeformular!$A$10:$O$109,2),"")</f>
        <v/>
      </c>
      <c r="C101" s="135" t="str">
        <f>IF(A101&gt;0,VLOOKUP(A101,Meldeformular!$A$10:$O$109,3),"")</f>
        <v/>
      </c>
      <c r="D101" s="136" t="str">
        <f>IF(A101&gt;0,VLOOKUP(A101,Meldeformular!$A$10:$O$109,6),"")</f>
        <v/>
      </c>
      <c r="E101" s="136" t="str">
        <f t="shared" si="1"/>
        <v/>
      </c>
      <c r="F101" s="215"/>
      <c r="H101" s="166">
        <v>95</v>
      </c>
      <c r="I101" s="166" t="str">
        <f>IF(A101&gt;0,VLOOKUP(A101,Meldeformular!$A$10:$O$109,7),"")</f>
        <v/>
      </c>
    </row>
    <row r="102" spans="1:9">
      <c r="A102" s="214">
        <f t="array" ref="A102">LARGE((Meldeformular!$I$10:$I$109=$G$6)*Meldeformular!$A$10:$A$109,H102)</f>
        <v>0</v>
      </c>
      <c r="B102" s="135" t="str">
        <f>IF(A102&gt;0,VLOOKUP(A102,Meldeformular!$A$10:$O$109,2),"")</f>
        <v/>
      </c>
      <c r="C102" s="135" t="str">
        <f>IF(A102&gt;0,VLOOKUP(A102,Meldeformular!$A$10:$O$109,3),"")</f>
        <v/>
      </c>
      <c r="D102" s="136" t="str">
        <f>IF(A102&gt;0,VLOOKUP(A102,Meldeformular!$A$10:$O$109,6),"")</f>
        <v/>
      </c>
      <c r="E102" s="136" t="str">
        <f t="shared" si="1"/>
        <v/>
      </c>
      <c r="F102" s="215"/>
      <c r="H102" s="166">
        <v>96</v>
      </c>
      <c r="I102" s="166" t="str">
        <f>IF(A102&gt;0,VLOOKUP(A102,Meldeformular!$A$10:$O$109,7),"")</f>
        <v/>
      </c>
    </row>
    <row r="103" spans="1:9">
      <c r="A103" s="214">
        <f t="array" ref="A103">LARGE((Meldeformular!$I$10:$I$109=$G$6)*Meldeformular!$A$10:$A$109,H103)</f>
        <v>0</v>
      </c>
      <c r="B103" s="135" t="str">
        <f>IF(A103&gt;0,VLOOKUP(A103,Meldeformular!$A$10:$O$109,2),"")</f>
        <v/>
      </c>
      <c r="C103" s="135" t="str">
        <f>IF(A103&gt;0,VLOOKUP(A103,Meldeformular!$A$10:$O$109,3),"")</f>
        <v/>
      </c>
      <c r="D103" s="136" t="str">
        <f>IF(A103&gt;0,VLOOKUP(A103,Meldeformular!$A$10:$O$109,6),"")</f>
        <v/>
      </c>
      <c r="E103" s="136" t="str">
        <f t="shared" si="1"/>
        <v/>
      </c>
      <c r="F103" s="215"/>
      <c r="H103" s="166">
        <v>97</v>
      </c>
      <c r="I103" s="166" t="str">
        <f>IF(A103&gt;0,VLOOKUP(A103,Meldeformular!$A$10:$O$109,7),"")</f>
        <v/>
      </c>
    </row>
    <row r="104" spans="1:9">
      <c r="A104" s="214">
        <f t="array" ref="A104">LARGE((Meldeformular!$I$10:$I$109=$G$6)*Meldeformular!$A$10:$A$109,H104)</f>
        <v>0</v>
      </c>
      <c r="B104" s="135" t="str">
        <f>IF(A104&gt;0,VLOOKUP(A104,Meldeformular!$A$10:$O$109,2),"")</f>
        <v/>
      </c>
      <c r="C104" s="135" t="str">
        <f>IF(A104&gt;0,VLOOKUP(A104,Meldeformular!$A$10:$O$109,3),"")</f>
        <v/>
      </c>
      <c r="D104" s="136" t="str">
        <f>IF(A104&gt;0,VLOOKUP(A104,Meldeformular!$A$10:$O$109,6),"")</f>
        <v/>
      </c>
      <c r="E104" s="136" t="str">
        <f t="shared" si="1"/>
        <v/>
      </c>
      <c r="F104" s="215"/>
      <c r="H104" s="166">
        <v>98</v>
      </c>
      <c r="I104" s="166" t="str">
        <f>IF(A104&gt;0,VLOOKUP(A104,Meldeformular!$A$10:$O$109,7),"")</f>
        <v/>
      </c>
    </row>
    <row r="105" spans="1:9">
      <c r="A105" s="214">
        <f t="array" ref="A105">LARGE((Meldeformular!$I$10:$I$109=$G$6)*Meldeformular!$A$10:$A$109,H105)</f>
        <v>0</v>
      </c>
      <c r="B105" s="135" t="str">
        <f>IF(A105&gt;0,VLOOKUP(A105,Meldeformular!$A$10:$O$109,2),"")</f>
        <v/>
      </c>
      <c r="C105" s="135" t="str">
        <f>IF(A105&gt;0,VLOOKUP(A105,Meldeformular!$A$10:$O$109,3),"")</f>
        <v/>
      </c>
      <c r="D105" s="136" t="str">
        <f>IF(A105&gt;0,VLOOKUP(A105,Meldeformular!$A$10:$O$109,6),"")</f>
        <v/>
      </c>
      <c r="E105" s="136" t="str">
        <f t="shared" si="1"/>
        <v/>
      </c>
      <c r="F105" s="215"/>
      <c r="H105" s="166">
        <v>99</v>
      </c>
      <c r="I105" s="166" t="str">
        <f>IF(A105&gt;0,VLOOKUP(A105,Meldeformular!$A$10:$O$109,7),"")</f>
        <v/>
      </c>
    </row>
    <row r="106" spans="1:9" ht="15.75" thickBot="1">
      <c r="A106" s="216">
        <f t="array" ref="A106">LARGE((Meldeformular!$I$10:$I$109=$G$6)*Meldeformular!$A$10:$A$109,H106)</f>
        <v>0</v>
      </c>
      <c r="B106" s="217" t="str">
        <f>IF(A106&gt;0,VLOOKUP(A106,Meldeformular!$A$10:$O$109,2),"")</f>
        <v/>
      </c>
      <c r="C106" s="217" t="str">
        <f>IF(A106&gt;0,VLOOKUP(A106,Meldeformular!$A$10:$O$109,3),"")</f>
        <v/>
      </c>
      <c r="D106" s="218" t="str">
        <f>IF(A106&gt;0,VLOOKUP(A106,Meldeformular!$A$10:$O$109,6),"")</f>
        <v/>
      </c>
      <c r="E106" s="218" t="str">
        <f t="shared" si="1"/>
        <v/>
      </c>
      <c r="F106" s="219"/>
      <c r="H106" s="166">
        <v>100</v>
      </c>
      <c r="I106" s="166" t="str">
        <f>IF(A106&gt;0,VLOOKUP(A106,Meldeformular!$A$10:$O$109,7),"")</f>
        <v/>
      </c>
    </row>
  </sheetData>
  <sheetProtection algorithmName="SHA-512" hashValue="K3f9iUKTqfwltKGnlYEh1EVhTGCxFkaZLHRzXAjrwXgE6bQhfvlD0jErv7AYjCNp3biBedCZn1UXgrhrcOnjPA==" saltValue="9HtIWKldQz3BpehyAK2Yqw==" spinCount="100000" sheet="1" objects="1" scenarios="1" selectLockedCells="1"/>
  <mergeCells count="3">
    <mergeCell ref="A1:F1"/>
    <mergeCell ref="A2:F2"/>
    <mergeCell ref="B4:F4"/>
  </mergeCells>
  <conditionalFormatting sqref="E7:E106">
    <cfRule type="cellIs" dxfId="5" priority="4" operator="equal">
      <formula>118</formula>
    </cfRule>
  </conditionalFormatting>
  <conditionalFormatting sqref="E7:E106">
    <cfRule type="cellIs" dxfId="4" priority="5" operator="equal">
      <formula>0</formula>
    </cfRule>
  </conditionalFormatting>
  <conditionalFormatting sqref="D7:D106">
    <cfRule type="cellIs" dxfId="3" priority="2" operator="equal">
      <formula>118</formula>
    </cfRule>
  </conditionalFormatting>
  <conditionalFormatting sqref="D7:D106">
    <cfRule type="cellIs" dxfId="2" priority="3" operator="equal">
      <formula>0</formula>
    </cfRule>
  </conditionalFormatting>
  <conditionalFormatting sqref="A7:A106">
    <cfRule type="cellIs" dxfId="1" priority="1" operator="equal">
      <formula>0</formula>
    </cfRule>
  </conditionalFormatting>
  <dataValidations count="1">
    <dataValidation allowBlank="1" showDropDown="1" showInputMessage="1" showErrorMessage="1" sqref="F7:F106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&amp;LBenjamin Fischer&amp;Ctechnik.einrad@gmail.com&amp;R&amp;A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X64"/>
  <sheetViews>
    <sheetView showGridLines="0" showRowColHeaders="0" topLeftCell="B1" workbookViewId="0">
      <selection activeCell="E6" sqref="E6"/>
    </sheetView>
  </sheetViews>
  <sheetFormatPr baseColWidth="10" defaultColWidth="11.42578125" defaultRowHeight="15"/>
  <cols>
    <col min="1" max="1" width="4.85546875" style="70" hidden="1" customWidth="1"/>
    <col min="2" max="2" width="11" customWidth="1"/>
    <col min="3" max="3" width="7.7109375" bestFit="1" customWidth="1"/>
    <col min="4" max="5" width="20.7109375" customWidth="1"/>
    <col min="6" max="6" width="5.7109375" customWidth="1"/>
    <col min="7" max="7" width="5.7109375" style="129" customWidth="1"/>
    <col min="8" max="8" width="6.42578125" style="70" customWidth="1"/>
    <col min="9" max="9" width="6.42578125" style="70" hidden="1" customWidth="1"/>
    <col min="10" max="10" width="11" customWidth="1"/>
    <col min="11" max="11" width="4.85546875" customWidth="1"/>
    <col min="12" max="13" width="20.7109375" customWidth="1"/>
    <col min="14" max="14" width="6" customWidth="1"/>
    <col min="15" max="15" width="6" style="129" customWidth="1"/>
    <col min="16" max="16" width="5.85546875" style="70" hidden="1" customWidth="1"/>
    <col min="17" max="22" width="0" hidden="1" customWidth="1"/>
    <col min="23" max="23" width="11.42578125" hidden="1" customWidth="1"/>
    <col min="24" max="24" width="0" hidden="1" customWidth="1"/>
  </cols>
  <sheetData>
    <row r="1" spans="1:24" s="69" customFormat="1" ht="38.1" customHeight="1">
      <c r="A1" s="183"/>
      <c r="B1" s="245" t="str">
        <f>'allg. Daten'!A1</f>
        <v>14. Ostdeutsche Meisterschaft Einrad Freestyle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33"/>
      <c r="P1" s="70"/>
      <c r="Q1"/>
      <c r="R1"/>
      <c r="S1"/>
      <c r="T1"/>
      <c r="U1"/>
      <c r="V1"/>
      <c r="W1" s="128"/>
      <c r="X1" s="128"/>
    </row>
    <row r="2" spans="1:24" s="69" customFormat="1" ht="38.1" customHeight="1">
      <c r="A2" s="183"/>
      <c r="B2" s="246" t="str">
        <f>'allg. Daten'!B2</f>
        <v>12.07. - 13.07.2025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134"/>
      <c r="P2" s="70"/>
      <c r="Q2"/>
      <c r="R2"/>
      <c r="S2"/>
      <c r="T2"/>
      <c r="U2"/>
      <c r="V2"/>
      <c r="W2"/>
    </row>
    <row r="3" spans="1:24" s="69" customFormat="1" ht="9.9499999999999993" customHeight="1">
      <c r="A3" s="183"/>
      <c r="B3" s="71"/>
      <c r="C3" s="71"/>
      <c r="D3" s="71"/>
      <c r="E3" s="71"/>
      <c r="F3" s="71"/>
      <c r="G3" s="71"/>
      <c r="H3" s="71"/>
      <c r="I3" s="184"/>
      <c r="J3" s="71"/>
      <c r="K3" s="71"/>
      <c r="L3" s="71"/>
      <c r="M3" s="71"/>
      <c r="N3" s="71"/>
      <c r="O3" s="71"/>
      <c r="P3" s="70"/>
      <c r="Q3"/>
      <c r="R3"/>
      <c r="S3"/>
      <c r="T3"/>
      <c r="U3"/>
      <c r="V3"/>
      <c r="W3"/>
    </row>
    <row r="4" spans="1:24" s="69" customFormat="1" ht="38.1" customHeight="1">
      <c r="A4" s="183"/>
      <c r="B4" s="16" t="s">
        <v>15</v>
      </c>
      <c r="D4" s="229" t="str">
        <f>'allg. Daten'!C6</f>
        <v>Mein Verein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129"/>
      <c r="P4" s="70"/>
      <c r="Q4"/>
      <c r="R4"/>
      <c r="S4"/>
      <c r="T4"/>
      <c r="U4"/>
      <c r="V4"/>
      <c r="W4"/>
    </row>
    <row r="5" spans="1:24" ht="20.100000000000001" customHeight="1" thickBot="1"/>
    <row r="6" spans="1:24" ht="16.5" customHeight="1" thickBot="1">
      <c r="A6" s="70">
        <v>1</v>
      </c>
      <c r="B6" s="247" t="s">
        <v>64</v>
      </c>
      <c r="C6" s="248"/>
      <c r="D6" s="130" t="s">
        <v>116</v>
      </c>
      <c r="E6" s="131"/>
      <c r="F6" s="131"/>
      <c r="G6" s="132"/>
      <c r="I6" s="70">
        <v>2</v>
      </c>
      <c r="J6" s="247" t="s">
        <v>65</v>
      </c>
      <c r="K6" s="248"/>
      <c r="L6" s="130" t="s">
        <v>117</v>
      </c>
      <c r="M6" s="131"/>
      <c r="N6" s="131"/>
      <c r="O6" s="132"/>
      <c r="U6" s="164"/>
      <c r="V6" s="164"/>
      <c r="W6" s="164">
        <v>1</v>
      </c>
      <c r="X6" s="164"/>
    </row>
    <row r="7" spans="1:24" ht="16.5" customHeight="1" thickBot="1">
      <c r="B7" s="72" t="s">
        <v>66</v>
      </c>
      <c r="C7" s="73"/>
      <c r="D7" s="74" t="s">
        <v>17</v>
      </c>
      <c r="E7" s="75" t="s">
        <v>18</v>
      </c>
      <c r="F7" s="75" t="s">
        <v>21</v>
      </c>
      <c r="G7" s="138"/>
      <c r="J7" s="76" t="s">
        <v>66</v>
      </c>
      <c r="K7" s="73"/>
      <c r="L7" s="74" t="s">
        <v>17</v>
      </c>
      <c r="M7" s="75" t="s">
        <v>18</v>
      </c>
      <c r="N7" s="75" t="s">
        <v>21</v>
      </c>
      <c r="O7" s="138"/>
      <c r="U7" s="164"/>
      <c r="V7" s="164"/>
      <c r="W7" s="164">
        <v>2</v>
      </c>
      <c r="X7" s="164"/>
    </row>
    <row r="8" spans="1:24" ht="16.5" customHeight="1" thickBot="1">
      <c r="B8" s="77">
        <v>1</v>
      </c>
      <c r="C8" s="78">
        <f t="array" ref="C8">LARGE((Meldeformular!$J$10:$J$109=H8)*Meldeformular!$A$10:$A$109,$W$6)</f>
        <v>0</v>
      </c>
      <c r="D8" s="79" t="str">
        <f>IF(C8&gt;0,VLOOKUP(C8,Meldeformular!$A$10:$O$109,2),"")</f>
        <v/>
      </c>
      <c r="E8" s="80" t="str">
        <f>IF(C8&gt;0,VLOOKUP(C8,Meldeformular!$A$10:$O$109,3),"")</f>
        <v/>
      </c>
      <c r="F8" s="80" t="str">
        <f>IF(C8&gt;0,VLOOKUP(C8,Meldeformular!$A$10:$O$109,6),"")</f>
        <v/>
      </c>
      <c r="G8" s="139" t="str">
        <f>IF(F8="","",IF(MAX(F8:F9)="","",IF(MAX(F8:F9)&lt;=10,"U11",IF(MAX(F8:F9)&lt;=12,"U13",IF(MAX(F8:F9)&lt;=14,"U15",IF(MAX(F8:F9)&lt;=16,"U17",IF(MAX(F8:F9)&lt;=18,"U19",IF(MAX(F8:F9)&lt;=20,"U21",IF(MAX(F8:F9)&lt;=24,"U25","25+")))))))))</f>
        <v/>
      </c>
      <c r="H8" s="70">
        <v>1</v>
      </c>
      <c r="J8" s="81">
        <v>1</v>
      </c>
      <c r="K8" s="78">
        <f t="array" ref="K8">LARGE((Meldeformular!$J$10:$J$109=P8)*Meldeformular!$A$10:$A$109,$W$6)</f>
        <v>0</v>
      </c>
      <c r="L8" s="79" t="str">
        <f>IF(K8&gt;0,VLOOKUP(K8,Meldeformular!$A$10:$O$109,2),"")</f>
        <v/>
      </c>
      <c r="M8" s="80" t="str">
        <f>IF(K8&gt;0,VLOOKUP(K8,Meldeformular!$A$10:$O$109,3),"")</f>
        <v/>
      </c>
      <c r="N8" s="80" t="str">
        <f>IF(K8&gt;0,VLOOKUP(K8,Meldeformular!$A$10:$O$109,6),"")</f>
        <v/>
      </c>
      <c r="O8" s="139" t="str">
        <f>IF(N8="","",IF(MAX(N8:N9)="","",IF(MAX(N8:N9)&lt;=10,"U11",IF(MAX(N8:N9)&lt;=12,"U13",IF(MAX(N8:N9)&lt;=14,"U15",IF(MAX(N8:N9)&lt;=16,"U17",IF(MAX(N8:N9)&lt;=18,"U19",IF(MAX(N8:N9)&lt;=20,"U21",IF(MAX(N8:N9)&lt;=24,"U25","25+")))))))))</f>
        <v/>
      </c>
      <c r="P8" s="70">
        <v>2</v>
      </c>
      <c r="U8" s="164"/>
      <c r="V8" s="164"/>
      <c r="W8" s="164"/>
      <c r="X8" s="164"/>
    </row>
    <row r="9" spans="1:24" ht="16.5" customHeight="1" thickBot="1">
      <c r="B9" s="77">
        <v>2</v>
      </c>
      <c r="C9" s="78">
        <f t="array" ref="C9">LARGE((Meldeformular!$J$10:$J$109=H8)*Meldeformular!$A$10:$A$109,$W$7)</f>
        <v>0</v>
      </c>
      <c r="D9" s="94" t="str">
        <f>IF(C9&gt;0,VLOOKUP(C9,Meldeformular!$A$10:$O$109,2),"")</f>
        <v/>
      </c>
      <c r="E9" s="95" t="str">
        <f>IF(C9&gt;0,VLOOKUP(C9,Meldeformular!$A$10:$O$109,3),"")</f>
        <v/>
      </c>
      <c r="F9" s="95" t="str">
        <f>IF(C9&gt;0,VLOOKUP(C9,Meldeformular!$A$10:$O$109,6),"")</f>
        <v/>
      </c>
      <c r="G9" s="140" t="str">
        <f>IF(F9="","",IF(MAX(F8:F9)="","",IF(MAX(F8:F9)&lt;=10,"U11",IF(MAX(F8:F9)&lt;=12,"U13",IF(MAX(F8:F9)&lt;=14,"U15",IF(MAX(F8:F9)&lt;=16,"U17",IF(MAX(F8:F9)&lt;=18,"U19",IF(MAX(F8:F9)&lt;=20,"U21",IF(MAX(F8:F9)&lt;=24,"U25","25+")))))))))</f>
        <v/>
      </c>
      <c r="J9" s="81">
        <v>2</v>
      </c>
      <c r="K9" s="78">
        <f t="array" ref="K9">LARGE((Meldeformular!$J$10:$J$109=P8)*Meldeformular!$A$10:$A$109,$W$7)</f>
        <v>0</v>
      </c>
      <c r="L9" s="94" t="str">
        <f>IF(K9&gt;0,VLOOKUP(K9,Meldeformular!$A$10:$O$109,2),"")</f>
        <v/>
      </c>
      <c r="M9" s="95" t="str">
        <f>IF(K9&gt;0,VLOOKUP(K9,Meldeformular!$A$10:$O$109,3),"")</f>
        <v/>
      </c>
      <c r="N9" s="95" t="str">
        <f>IF(K9&gt;0,VLOOKUP(K9,Meldeformular!$A$10:$O$109,6),"")</f>
        <v/>
      </c>
      <c r="O9" s="140" t="str">
        <f>IF(N9="","",IF(MAX(N8:N9)="","",IF(MAX(N8:N9)&lt;=10,"U11",IF(MAX(N8:N9)&lt;=12,"U13",IF(MAX(N8:N9)&lt;=14,"U15",IF(MAX(N8:N9)&lt;=16,"U17",IF(MAX(N8:N9)&lt;=18,"U19",IF(MAX(N8:N9)&lt;=20,"U21",IF(MAX(N8:N9)&lt;=24,"U25","25+")))))))))</f>
        <v/>
      </c>
    </row>
    <row r="10" spans="1:24" ht="15.75" thickBot="1">
      <c r="C10" s="129"/>
      <c r="D10" s="129"/>
      <c r="E10" s="129"/>
      <c r="F10" s="129"/>
      <c r="H10" s="129"/>
      <c r="L10" s="129"/>
      <c r="M10" s="129"/>
      <c r="N10" s="129"/>
    </row>
    <row r="11" spans="1:24" ht="16.5" customHeight="1" thickBot="1">
      <c r="A11" s="70">
        <v>3</v>
      </c>
      <c r="B11" s="247" t="s">
        <v>67</v>
      </c>
      <c r="C11" s="249"/>
      <c r="D11" s="130" t="s">
        <v>118</v>
      </c>
      <c r="E11" s="131"/>
      <c r="F11" s="131"/>
      <c r="G11" s="132"/>
      <c r="I11" s="70">
        <v>4</v>
      </c>
      <c r="J11" s="247" t="s">
        <v>68</v>
      </c>
      <c r="K11" s="248"/>
      <c r="L11" s="130" t="s">
        <v>119</v>
      </c>
      <c r="M11" s="131"/>
      <c r="N11" s="131"/>
      <c r="O11" s="132"/>
    </row>
    <row r="12" spans="1:24" ht="16.5" customHeight="1" thickBot="1">
      <c r="B12" s="76" t="s">
        <v>66</v>
      </c>
      <c r="C12" s="73"/>
      <c r="D12" s="74" t="s">
        <v>17</v>
      </c>
      <c r="E12" s="75" t="s">
        <v>18</v>
      </c>
      <c r="F12" s="75" t="s">
        <v>21</v>
      </c>
      <c r="G12" s="138"/>
      <c r="J12" s="76" t="s">
        <v>66</v>
      </c>
      <c r="K12" s="73"/>
      <c r="L12" s="74" t="s">
        <v>17</v>
      </c>
      <c r="M12" s="75" t="s">
        <v>18</v>
      </c>
      <c r="N12" s="75" t="s">
        <v>21</v>
      </c>
      <c r="O12" s="138"/>
    </row>
    <row r="13" spans="1:24" ht="16.5" customHeight="1" thickBot="1">
      <c r="B13" s="81">
        <v>1</v>
      </c>
      <c r="C13" s="78">
        <f t="array" ref="C13">LARGE((Meldeformular!$J$10:$J$109=H13)*Meldeformular!$A$10:$A$109,$W$6)</f>
        <v>0</v>
      </c>
      <c r="D13" s="79" t="str">
        <f>IF(C13&gt;0,VLOOKUP(C13,Meldeformular!$A$10:$O$109,2),"")</f>
        <v/>
      </c>
      <c r="E13" s="80" t="str">
        <f>IF(C13&gt;0,VLOOKUP(C13,Meldeformular!$A$10:$O$109,3),"")</f>
        <v/>
      </c>
      <c r="F13" s="80" t="str">
        <f>IF(C13&gt;0,VLOOKUP(C13,Meldeformular!$A$10:$O$109,6),"")</f>
        <v/>
      </c>
      <c r="G13" s="139" t="str">
        <f>IF(F13="","",IF(MAX(F13:F14)="","",IF(MAX(F13:F14)&lt;=10,"U11",IF(MAX(F13:F14)&lt;=12,"U13",IF(MAX(F13:F14)&lt;=14,"U15",IF(MAX(F13:F14)&lt;=16,"U17",IF(MAX(F13:F14)&lt;=18,"U19",IF(MAX(F13:F14)&lt;=20,"U21",IF(MAX(F13:F14)&lt;=24,"U25","25+")))))))))</f>
        <v/>
      </c>
      <c r="H13" s="70">
        <v>3</v>
      </c>
      <c r="J13" s="81">
        <v>1</v>
      </c>
      <c r="K13" s="78">
        <f t="array" ref="K13">LARGE((Meldeformular!$J$10:$J$109=P13)*Meldeformular!$A$10:$A$109,$W$6)</f>
        <v>0</v>
      </c>
      <c r="L13" s="79" t="str">
        <f>IF(K13&gt;0,VLOOKUP(K13,Meldeformular!$A$10:$O$109,2),"")</f>
        <v/>
      </c>
      <c r="M13" s="80" t="str">
        <f>IF(K13&gt;0,VLOOKUP(K13,Meldeformular!$A$10:$O$109,3),"")</f>
        <v/>
      </c>
      <c r="N13" s="80" t="str">
        <f>IF(K13&gt;0,VLOOKUP(K13,Meldeformular!$A$10:$O$109,6),"")</f>
        <v/>
      </c>
      <c r="O13" s="139" t="str">
        <f>IF(N13="","",IF(MAX(N13:N14)="","",IF(MAX(N13:N14)&lt;=10,"U11",IF(MAX(N13:N14)&lt;=12,"U13",IF(MAX(N13:N14)&lt;=14,"U15",IF(MAX(N13:N14)&lt;=16,"U17",IF(MAX(N13:N14)&lt;=18,"U19",IF(MAX(N13:N14)&lt;=20,"U21",IF(MAX(N13:N14)&lt;=24,"U25","25+")))))))))</f>
        <v/>
      </c>
      <c r="P13" s="70">
        <v>4</v>
      </c>
    </row>
    <row r="14" spans="1:24" ht="16.5" customHeight="1" thickBot="1">
      <c r="B14" s="81">
        <v>2</v>
      </c>
      <c r="C14" s="78">
        <f t="array" ref="C14">LARGE((Meldeformular!$J$10:$J$109=H13)*Meldeformular!$A$10:$A$109,$W$7)</f>
        <v>0</v>
      </c>
      <c r="D14" s="94" t="str">
        <f>IF(C14&gt;0,VLOOKUP(C14,Meldeformular!$A$10:$O$109,2),"")</f>
        <v/>
      </c>
      <c r="E14" s="95" t="str">
        <f>IF(C14&gt;0,VLOOKUP(C14,Meldeformular!$A$10:$O$109,3),"")</f>
        <v/>
      </c>
      <c r="F14" s="95" t="str">
        <f>IF(C14&gt;0,VLOOKUP(C14,Meldeformular!$A$10:$O$109,6),"")</f>
        <v/>
      </c>
      <c r="G14" s="140" t="str">
        <f>IF(F14="","",IF(MAX(F13:F14)="","",IF(MAX(F13:F14)&lt;=10,"U11",IF(MAX(F13:F14)&lt;=12,"U13",IF(MAX(F13:F14)&lt;=14,"U15",IF(MAX(F13:F14)&lt;=16,"U17",IF(MAX(F13:F14)&lt;=18,"U19",IF(MAX(F13:F14)&lt;=20,"U21",IF(MAX(F13:F14)&lt;=24,"U25","25+")))))))))</f>
        <v/>
      </c>
      <c r="J14" s="81">
        <v>2</v>
      </c>
      <c r="K14" s="78">
        <f t="array" ref="K14">LARGE((Meldeformular!$J$10:$J$109=P13)*Meldeformular!$A$10:$A$109,$W$7)</f>
        <v>0</v>
      </c>
      <c r="L14" s="94" t="str">
        <f>IF(K14&gt;0,VLOOKUP(K14,Meldeformular!$A$10:$O$109,2),"")</f>
        <v/>
      </c>
      <c r="M14" s="95" t="str">
        <f>IF(K14&gt;0,VLOOKUP(K14,Meldeformular!$A$10:$O$109,3),"")</f>
        <v/>
      </c>
      <c r="N14" s="95" t="str">
        <f>IF(K14&gt;0,VLOOKUP(K14,Meldeformular!$A$10:$O$109,6),"")</f>
        <v/>
      </c>
      <c r="O14" s="140" t="str">
        <f>IF(N14="","",IF(MAX(N13:N14)="","",IF(MAX(N13:N14)&lt;=10,"U11",IF(MAX(N13:N14)&lt;=12,"U13",IF(MAX(N13:N14)&lt;=14,"U15",IF(MAX(N13:N14)&lt;=16,"U17",IF(MAX(N13:N14)&lt;=18,"U19",IF(MAX(N13:N14)&lt;=20,"U21",IF(MAX(N13:N14)&lt;=24,"U25","25+")))))))))</f>
        <v/>
      </c>
    </row>
    <row r="15" spans="1:24" ht="15.75" thickBot="1">
      <c r="B15" s="129"/>
      <c r="C15" s="129"/>
      <c r="D15" s="129"/>
      <c r="E15" s="129"/>
      <c r="F15" s="129"/>
      <c r="L15" s="129"/>
      <c r="M15" s="129"/>
      <c r="N15" s="129"/>
    </row>
    <row r="16" spans="1:24" ht="16.5" customHeight="1" thickBot="1">
      <c r="A16" s="70">
        <v>5</v>
      </c>
      <c r="B16" s="247" t="s">
        <v>69</v>
      </c>
      <c r="C16" s="248"/>
      <c r="D16" s="130" t="s">
        <v>120</v>
      </c>
      <c r="E16" s="131"/>
      <c r="F16" s="131"/>
      <c r="G16" s="132"/>
      <c r="I16" s="70">
        <v>6</v>
      </c>
      <c r="J16" s="247" t="s">
        <v>70</v>
      </c>
      <c r="K16" s="248"/>
      <c r="L16" s="130" t="s">
        <v>121</v>
      </c>
      <c r="M16" s="131"/>
      <c r="N16" s="131"/>
      <c r="O16" s="132"/>
    </row>
    <row r="17" spans="1:16" ht="16.5" customHeight="1" thickBot="1">
      <c r="B17" s="76" t="s">
        <v>66</v>
      </c>
      <c r="C17" s="73"/>
      <c r="D17" s="74" t="s">
        <v>17</v>
      </c>
      <c r="E17" s="75" t="s">
        <v>18</v>
      </c>
      <c r="F17" s="75" t="s">
        <v>21</v>
      </c>
      <c r="G17" s="138"/>
      <c r="J17" s="76" t="s">
        <v>66</v>
      </c>
      <c r="K17" s="73"/>
      <c r="L17" s="74" t="s">
        <v>17</v>
      </c>
      <c r="M17" s="75" t="s">
        <v>18</v>
      </c>
      <c r="N17" s="75" t="s">
        <v>21</v>
      </c>
      <c r="O17" s="138"/>
    </row>
    <row r="18" spans="1:16" ht="16.5" customHeight="1" thickBot="1">
      <c r="B18" s="81">
        <v>1</v>
      </c>
      <c r="C18" s="78">
        <f t="array" ref="C18">LARGE((Meldeformular!$J$10:$J$109=H18)*Meldeformular!$A$10:$A$109,$W$6)</f>
        <v>0</v>
      </c>
      <c r="D18" s="79" t="str">
        <f>IF(C18&gt;0,VLOOKUP(C18,Meldeformular!$A$10:$O$109,2),"")</f>
        <v/>
      </c>
      <c r="E18" s="80" t="str">
        <f>IF(C18&gt;0,VLOOKUP(C18,Meldeformular!$A$10:$O$109,3),"")</f>
        <v/>
      </c>
      <c r="F18" s="80" t="str">
        <f>IF(C18&gt;0,VLOOKUP(C18,Meldeformular!$A$10:$O$109,6),"")</f>
        <v/>
      </c>
      <c r="G18" s="139" t="str">
        <f>IF(F18="","",IF(MAX(F18:F19)="","",IF(MAX(F18:F19)&lt;=10,"U11",IF(MAX(F18:F19)&lt;=12,"U13",IF(MAX(F18:F19)&lt;=14,"U15",IF(MAX(F18:F19)&lt;=16,"U17",IF(MAX(F18:F19)&lt;=18,"U19",IF(MAX(F18:F19)&lt;=20,"U21",IF(MAX(F18:F19)&lt;=24,"U25","25+")))))))))</f>
        <v/>
      </c>
      <c r="H18" s="70">
        <v>5</v>
      </c>
      <c r="J18" s="81">
        <v>1</v>
      </c>
      <c r="K18" s="78">
        <f t="array" ref="K18">LARGE((Meldeformular!$J$10:$J$109=P18)*Meldeformular!$A$10:$A$109,$W$6)</f>
        <v>0</v>
      </c>
      <c r="L18" s="79" t="str">
        <f>IF(K18&gt;0,VLOOKUP(K18,Meldeformular!$A$10:$O$109,2),"")</f>
        <v/>
      </c>
      <c r="M18" s="80" t="str">
        <f>IF(K18&gt;0,VLOOKUP(K18,Meldeformular!$A$10:$O$109,3),"")</f>
        <v/>
      </c>
      <c r="N18" s="80" t="str">
        <f>IF(K18&gt;0,VLOOKUP(K18,Meldeformular!$A$10:$O$109,6),"")</f>
        <v/>
      </c>
      <c r="O18" s="139" t="str">
        <f>IF(N18="","",IF(MAX(N18:N19)="","",IF(MAX(N18:N19)&lt;=10,"U11",IF(MAX(N18:N19)&lt;=12,"U13",IF(MAX(N18:N19)&lt;=14,"U15",IF(MAX(N18:N19)&lt;=16,"U17",IF(MAX(N18:N19)&lt;=18,"U19",IF(MAX(N18:N19)&lt;=20,"U21",IF(MAX(N18:N19)&lt;=24,"U25","25+")))))))))</f>
        <v/>
      </c>
      <c r="P18" s="70">
        <v>6</v>
      </c>
    </row>
    <row r="19" spans="1:16" ht="16.5" customHeight="1" thickBot="1">
      <c r="B19" s="81">
        <v>2</v>
      </c>
      <c r="C19" s="78">
        <f t="array" ref="C19">LARGE((Meldeformular!$J$10:$J$109=H18)*Meldeformular!$A$10:$A$109,$W$7)</f>
        <v>0</v>
      </c>
      <c r="D19" s="94" t="str">
        <f>IF(C19&gt;0,VLOOKUP(C19,Meldeformular!$A$10:$O$109,2),"")</f>
        <v/>
      </c>
      <c r="E19" s="95" t="str">
        <f>IF(C19&gt;0,VLOOKUP(C19,Meldeformular!$A$10:$O$109,3),"")</f>
        <v/>
      </c>
      <c r="F19" s="95" t="str">
        <f>IF(C19&gt;0,VLOOKUP(C19,Meldeformular!$A$10:$O$109,6),"")</f>
        <v/>
      </c>
      <c r="G19" s="140" t="str">
        <f>IF(F19="","",IF(MAX(F18:F19)="","",IF(MAX(F18:F19)&lt;=10,"U11",IF(MAX(F18:F19)&lt;=12,"U13",IF(MAX(F18:F19)&lt;=14,"U15",IF(MAX(F18:F19)&lt;=16,"U17",IF(MAX(F18:F19)&lt;=18,"U19",IF(MAX(F18:F19)&lt;=20,"U21",IF(MAX(F18:F19)&lt;=24,"U25","25+")))))))))</f>
        <v/>
      </c>
      <c r="J19" s="81">
        <v>2</v>
      </c>
      <c r="K19" s="78">
        <f t="array" ref="K19">LARGE((Meldeformular!$J$10:$J$109=P18)*Meldeformular!$A$10:$A$109,$W$7)</f>
        <v>0</v>
      </c>
      <c r="L19" s="94" t="str">
        <f>IF(K19&gt;0,VLOOKUP(K19,Meldeformular!$A$10:$O$109,2),"")</f>
        <v/>
      </c>
      <c r="M19" s="95" t="str">
        <f>IF(K19&gt;0,VLOOKUP(K19,Meldeformular!$A$10:$O$109,3),"")</f>
        <v/>
      </c>
      <c r="N19" s="95" t="str">
        <f>IF(K19&gt;0,VLOOKUP(K19,Meldeformular!$A$10:$O$109,6),"")</f>
        <v/>
      </c>
      <c r="O19" s="140" t="str">
        <f>IF(N19="","",IF(MAX(N18:N19)="","",IF(MAX(N18:N19)&lt;=10,"U11",IF(MAX(N18:N19)&lt;=12,"U13",IF(MAX(N18:N19)&lt;=14,"U15",IF(MAX(N18:N19)&lt;=16,"U17",IF(MAX(N18:N19)&lt;=18,"U19",IF(MAX(N18:N19)&lt;=20,"U21",IF(MAX(N18:N19)&lt;=24,"U25","25+")))))))))</f>
        <v/>
      </c>
    </row>
    <row r="20" spans="1:16" ht="15.75" thickBot="1">
      <c r="D20" s="129"/>
      <c r="E20" s="129"/>
      <c r="F20" s="129"/>
      <c r="L20" s="129"/>
      <c r="M20" s="129"/>
      <c r="N20" s="129"/>
    </row>
    <row r="21" spans="1:16" ht="16.5" customHeight="1" thickBot="1">
      <c r="A21" s="70">
        <v>7</v>
      </c>
      <c r="B21" s="247" t="s">
        <v>71</v>
      </c>
      <c r="C21" s="248"/>
      <c r="D21" s="130" t="s">
        <v>122</v>
      </c>
      <c r="E21" s="131"/>
      <c r="F21" s="131"/>
      <c r="G21" s="132"/>
      <c r="I21" s="70">
        <v>8</v>
      </c>
      <c r="J21" s="247" t="s">
        <v>72</v>
      </c>
      <c r="K21" s="248"/>
      <c r="L21" s="130" t="s">
        <v>123</v>
      </c>
      <c r="M21" s="131"/>
      <c r="N21" s="131"/>
      <c r="O21" s="132"/>
    </row>
    <row r="22" spans="1:16" ht="16.5" customHeight="1" thickBot="1">
      <c r="B22" s="76" t="s">
        <v>66</v>
      </c>
      <c r="C22" s="73"/>
      <c r="D22" s="74" t="s">
        <v>17</v>
      </c>
      <c r="E22" s="75" t="s">
        <v>18</v>
      </c>
      <c r="F22" s="75" t="s">
        <v>21</v>
      </c>
      <c r="G22" s="138"/>
      <c r="J22" s="76" t="s">
        <v>66</v>
      </c>
      <c r="K22" s="73"/>
      <c r="L22" s="74" t="s">
        <v>17</v>
      </c>
      <c r="M22" s="75" t="s">
        <v>18</v>
      </c>
      <c r="N22" s="75" t="s">
        <v>21</v>
      </c>
      <c r="O22" s="75"/>
    </row>
    <row r="23" spans="1:16" ht="16.5" customHeight="1" thickBot="1">
      <c r="B23" s="81">
        <v>1</v>
      </c>
      <c r="C23" s="78">
        <f t="array" ref="C23">LARGE((Meldeformular!$J$10:$J$109=H23)*Meldeformular!$A$10:$A$109,$W$6)</f>
        <v>0</v>
      </c>
      <c r="D23" s="79" t="str">
        <f>IF(C23&gt;0,VLOOKUP(C23,Meldeformular!$A$10:$O$109,2),"")</f>
        <v/>
      </c>
      <c r="E23" s="80" t="str">
        <f>IF(C23&gt;0,VLOOKUP(C23,Meldeformular!$A$10:$O$109,3),"")</f>
        <v/>
      </c>
      <c r="F23" s="80" t="str">
        <f>IF(C23&gt;0,VLOOKUP(C23,Meldeformular!$A$10:$O$109,6),"")</f>
        <v/>
      </c>
      <c r="G23" s="139" t="str">
        <f>IF(F23="","",IF(MAX(F23:F24)="","",IF(MAX(F23:F24)&lt;=10,"U11",IF(MAX(F23:F24)&lt;=12,"U13",IF(MAX(F23:F24)&lt;=14,"U15",IF(MAX(F23:F24)&lt;=16,"U17",IF(MAX(F23:F24)&lt;=18,"U19",IF(MAX(F23:F24)&lt;=20,"U21",IF(MAX(F23:F24)&lt;=24,"U25","25+")))))))))</f>
        <v/>
      </c>
      <c r="H23" s="70">
        <v>7</v>
      </c>
      <c r="J23" s="81">
        <v>1</v>
      </c>
      <c r="K23" s="78">
        <f t="array" ref="K23">LARGE((Meldeformular!$J$10:$J$109=P23)*Meldeformular!$A$10:$A$109,$W$6)</f>
        <v>0</v>
      </c>
      <c r="L23" s="79" t="str">
        <f>IF(K23&gt;0,VLOOKUP(K23,Meldeformular!$A$10:$O$109,2),"")</f>
        <v/>
      </c>
      <c r="M23" s="80" t="str">
        <f>IF(K23&gt;0,VLOOKUP(K23,Meldeformular!$A$10:$O$109,3),"")</f>
        <v/>
      </c>
      <c r="N23" s="80" t="str">
        <f>IF(K23&gt;0,VLOOKUP(K23,Meldeformular!$A$10:$O$109,6),"")</f>
        <v/>
      </c>
      <c r="O23" s="139" t="str">
        <f>IF(N23="","",IF(MAX(N23:N24)="","",IF(MAX(N23:N24)&lt;=10,"U11",IF(MAX(N23:N24)&lt;=12,"U13",IF(MAX(N23:N24)&lt;=14,"U15",IF(MAX(N23:N24)&lt;=16,"U17",IF(MAX(N23:N24)&lt;=18,"U19",IF(MAX(N23:N24)&lt;=20,"U21",IF(MAX(N23:N24)&lt;=24,"U25","25+")))))))))</f>
        <v/>
      </c>
      <c r="P23" s="70">
        <v>8</v>
      </c>
    </row>
    <row r="24" spans="1:16" ht="16.5" customHeight="1" thickBot="1">
      <c r="B24" s="81">
        <v>2</v>
      </c>
      <c r="C24" s="78">
        <f t="array" ref="C24">LARGE((Meldeformular!$J$10:$J$109=H23)*Meldeformular!$A$10:$A$109,$W$7)</f>
        <v>0</v>
      </c>
      <c r="D24" s="94" t="str">
        <f>IF(C24&gt;0,VLOOKUP(C24,Meldeformular!$A$10:$O$109,2),"")</f>
        <v/>
      </c>
      <c r="E24" s="95" t="str">
        <f>IF(C24&gt;0,VLOOKUP(C24,Meldeformular!$A$10:$O$109,3),"")</f>
        <v/>
      </c>
      <c r="F24" s="95" t="str">
        <f>IF(C24&gt;0,VLOOKUP(C24,Meldeformular!$A$10:$O$109,6),"")</f>
        <v/>
      </c>
      <c r="G24" s="140" t="str">
        <f>IF(F24="","",IF(MAX(F23:F24)="","",IF(MAX(F23:F24)&lt;=10,"U11",IF(MAX(F23:F24)&lt;=12,"U13",IF(MAX(F23:F24)&lt;=14,"U15",IF(MAX(F23:F24)&lt;=16,"U17",IF(MAX(F23:F24)&lt;=18,"U19",IF(MAX(F23:F24)&lt;=20,"U21",IF(MAX(F23:F24)&lt;=24,"U25","25+")))))))))</f>
        <v/>
      </c>
      <c r="J24" s="81">
        <v>2</v>
      </c>
      <c r="K24" s="78">
        <f t="array" ref="K24">LARGE((Meldeformular!$J$10:$J$109=P23)*Meldeformular!$A$10:$A$109,$W$7)</f>
        <v>0</v>
      </c>
      <c r="L24" s="94" t="str">
        <f>IF(K24&gt;0,VLOOKUP(K24,Meldeformular!$A$10:$O$109,2),"")</f>
        <v/>
      </c>
      <c r="M24" s="95" t="str">
        <f>IF(K24&gt;0,VLOOKUP(K24,Meldeformular!$A$10:$O$109,3),"")</f>
        <v/>
      </c>
      <c r="N24" s="95" t="str">
        <f>IF(K24&gt;0,VLOOKUP(K24,Meldeformular!$A$10:$O$109,6),"")</f>
        <v/>
      </c>
      <c r="O24" s="140" t="str">
        <f>IF(N24="","",IF(MAX(N23:N24)="","",IF(MAX(N23:N24)&lt;=10,"U11",IF(MAX(N23:N24)&lt;=12,"U13",IF(MAX(N23:N24)&lt;=14,"U15",IF(MAX(N23:N24)&lt;=16,"U17",IF(MAX(N23:N24)&lt;=18,"U19",IF(MAX(N23:N24)&lt;=20,"U21",IF(MAX(N23:N24)&lt;=24,"U25","25+")))))))))</f>
        <v/>
      </c>
    </row>
    <row r="25" spans="1:16" ht="15.75" thickBot="1">
      <c r="D25" s="129"/>
      <c r="E25" s="129"/>
      <c r="F25" s="129"/>
      <c r="L25" s="129"/>
      <c r="M25" s="129"/>
      <c r="N25" s="129"/>
    </row>
    <row r="26" spans="1:16" ht="16.5" customHeight="1" thickBot="1">
      <c r="A26" s="70">
        <v>9</v>
      </c>
      <c r="B26" s="247" t="s">
        <v>73</v>
      </c>
      <c r="C26" s="248"/>
      <c r="D26" s="130" t="s">
        <v>124</v>
      </c>
      <c r="E26" s="131"/>
      <c r="F26" s="131"/>
      <c r="G26" s="132"/>
      <c r="I26" s="70">
        <v>10</v>
      </c>
      <c r="J26" s="247" t="s">
        <v>74</v>
      </c>
      <c r="K26" s="248"/>
      <c r="L26" s="130" t="s">
        <v>125</v>
      </c>
      <c r="M26" s="131"/>
      <c r="N26" s="131"/>
      <c r="O26" s="132"/>
    </row>
    <row r="27" spans="1:16" ht="16.5" customHeight="1" thickBot="1">
      <c r="B27" s="76" t="s">
        <v>66</v>
      </c>
      <c r="C27" s="73"/>
      <c r="D27" s="74" t="s">
        <v>17</v>
      </c>
      <c r="E27" s="75" t="s">
        <v>18</v>
      </c>
      <c r="F27" s="75" t="s">
        <v>21</v>
      </c>
      <c r="G27" s="138"/>
      <c r="J27" s="76" t="s">
        <v>66</v>
      </c>
      <c r="K27" s="73"/>
      <c r="L27" s="74" t="s">
        <v>17</v>
      </c>
      <c r="M27" s="75" t="s">
        <v>18</v>
      </c>
      <c r="N27" s="75" t="s">
        <v>21</v>
      </c>
      <c r="O27" s="138"/>
    </row>
    <row r="28" spans="1:16" ht="16.5" customHeight="1" thickBot="1">
      <c r="B28" s="81">
        <v>1</v>
      </c>
      <c r="C28" s="78">
        <f t="array" ref="C28">LARGE((Meldeformular!$J$10:$J$109=H28)*Meldeformular!$A$10:$A$109,$W$6)</f>
        <v>0</v>
      </c>
      <c r="D28" s="79" t="str">
        <f>IF(C28&gt;0,VLOOKUP(C28,Meldeformular!$A$10:$O$109,2),"")</f>
        <v/>
      </c>
      <c r="E28" s="80" t="str">
        <f>IF(C28&gt;0,VLOOKUP(C28,Meldeformular!$A$10:$O$109,3),"")</f>
        <v/>
      </c>
      <c r="F28" s="80" t="str">
        <f>IF(C28&gt;0,VLOOKUP(C28,Meldeformular!$A$10:$O$109,6),"")</f>
        <v/>
      </c>
      <c r="G28" s="139" t="str">
        <f>IF(F28="","",IF(MAX(F28:F29)="","",IF(MAX(F28:F29)&lt;=10,"U11",IF(MAX(F28:F29)&lt;=12,"U13",IF(MAX(F28:F29)&lt;=14,"U15",IF(MAX(F28:F29)&lt;=16,"U17",IF(MAX(F28:F29)&lt;=18,"U19",IF(MAX(F28:F29)&lt;=20,"U21",IF(MAX(F28:F29)&lt;=24,"U25","25+")))))))))</f>
        <v/>
      </c>
      <c r="H28" s="70">
        <v>9</v>
      </c>
      <c r="J28" s="81">
        <v>1</v>
      </c>
      <c r="K28" s="78">
        <f t="array" ref="K28">LARGE((Meldeformular!$J$10:$J$109=P28)*Meldeformular!$A$10:$A$109,$W$6)</f>
        <v>0</v>
      </c>
      <c r="L28" s="79" t="str">
        <f>IF(K28&gt;0,VLOOKUP(K28,Meldeformular!$A$10:$O$109,2),"")</f>
        <v/>
      </c>
      <c r="M28" s="80" t="str">
        <f>IF(K28&gt;0,VLOOKUP(K28,Meldeformular!$A$10:$O$109,3),"")</f>
        <v/>
      </c>
      <c r="N28" s="80" t="str">
        <f>IF(K28&gt;0,VLOOKUP(K28,Meldeformular!$A$10:$O$109,6),"")</f>
        <v/>
      </c>
      <c r="O28" s="139" t="str">
        <f>IF(N28="","",IF(MAX(N28:N29)="","",IF(MAX(N28:N29)&lt;=10,"U11",IF(MAX(N28:N29)&lt;=12,"U13",IF(MAX(N28:N29)&lt;=14,"U15",IF(MAX(N28:N29)&lt;=16,"U17",IF(MAX(N28:N29)&lt;=18,"U19",IF(MAX(N28:N29)&lt;=20,"U21",IF(MAX(N28:N29)&lt;=24,"U25","25+")))))))))</f>
        <v/>
      </c>
      <c r="P28" s="70">
        <v>10</v>
      </c>
    </row>
    <row r="29" spans="1:16" ht="16.5" customHeight="1" thickBot="1">
      <c r="B29" s="81">
        <v>2</v>
      </c>
      <c r="C29" s="78">
        <f t="array" ref="C29">LARGE((Meldeformular!$J$10:$J$109=H28)*Meldeformular!$A$10:$A$109,$W$7)</f>
        <v>0</v>
      </c>
      <c r="D29" s="94" t="str">
        <f>IF(C29&gt;0,VLOOKUP(C29,Meldeformular!$A$10:$O$109,2),"")</f>
        <v/>
      </c>
      <c r="E29" s="95" t="str">
        <f>IF(C29&gt;0,VLOOKUP(C29,Meldeformular!$A$10:$O$109,3),"")</f>
        <v/>
      </c>
      <c r="F29" s="95" t="str">
        <f>IF(C29&gt;0,VLOOKUP(C29,Meldeformular!$A$10:$O$109,6),"")</f>
        <v/>
      </c>
      <c r="G29" s="140" t="str">
        <f>IF(F29="","",IF(MAX(F28:F29)="","",IF(MAX(F28:F29)&lt;=10,"U11",IF(MAX(F28:F29)&lt;=12,"U13",IF(MAX(F28:F29)&lt;=14,"U15",IF(MAX(F28:F29)&lt;=16,"U17",IF(MAX(F28:F29)&lt;=18,"U19",IF(MAX(F28:F29)&lt;=20,"U21",IF(MAX(F28:F29)&lt;=24,"U25","25+")))))))))</f>
        <v/>
      </c>
      <c r="J29" s="81">
        <v>2</v>
      </c>
      <c r="K29" s="78">
        <f t="array" ref="K29">LARGE((Meldeformular!$J$10:$J$109=P28)*Meldeformular!$A$10:$A$109,$W$7)</f>
        <v>0</v>
      </c>
      <c r="L29" s="94" t="str">
        <f>IF(K29&gt;0,VLOOKUP(K29,Meldeformular!$A$10:$O$109,2),"")</f>
        <v/>
      </c>
      <c r="M29" s="95" t="str">
        <f>IF(K29&gt;0,VLOOKUP(K29,Meldeformular!$A$10:$O$109,3),"")</f>
        <v/>
      </c>
      <c r="N29" s="95" t="str">
        <f>IF(K29&gt;0,VLOOKUP(K29,Meldeformular!$A$10:$O$109,6),"")</f>
        <v/>
      </c>
      <c r="O29" s="140" t="str">
        <f>IF(N29="","",IF(MAX(N28:N29)="","",IF(MAX(N28:N29)&lt;=10,"U11",IF(MAX(N28:N29)&lt;=12,"U13",IF(MAX(N28:N29)&lt;=14,"U15",IF(MAX(N28:N29)&lt;=16,"U17",IF(MAX(N28:N29)&lt;=18,"U19",IF(MAX(N28:N29)&lt;=20,"U21",IF(MAX(N28:N29)&lt;=24,"U25","25+")))))))))</f>
        <v/>
      </c>
    </row>
    <row r="30" spans="1:16" ht="15.75" thickBot="1">
      <c r="D30" s="129"/>
      <c r="E30" s="129"/>
      <c r="F30" s="129"/>
      <c r="L30" s="129"/>
      <c r="M30" s="129"/>
      <c r="N30" s="129"/>
    </row>
    <row r="31" spans="1:16" ht="16.5" customHeight="1" thickBot="1">
      <c r="A31" s="70">
        <v>11</v>
      </c>
      <c r="B31" s="247" t="s">
        <v>75</v>
      </c>
      <c r="C31" s="248"/>
      <c r="D31" s="130" t="s">
        <v>126</v>
      </c>
      <c r="E31" s="131"/>
      <c r="F31" s="131"/>
      <c r="G31" s="132"/>
      <c r="I31" s="70">
        <v>12</v>
      </c>
      <c r="J31" s="247" t="s">
        <v>76</v>
      </c>
      <c r="K31" s="248"/>
      <c r="L31" s="130" t="s">
        <v>127</v>
      </c>
      <c r="M31" s="131"/>
      <c r="N31" s="131"/>
      <c r="O31" s="132"/>
    </row>
    <row r="32" spans="1:16" ht="16.5" customHeight="1" thickBot="1">
      <c r="B32" s="76" t="s">
        <v>66</v>
      </c>
      <c r="C32" s="73"/>
      <c r="D32" s="74" t="s">
        <v>17</v>
      </c>
      <c r="E32" s="75" t="s">
        <v>18</v>
      </c>
      <c r="F32" s="75" t="s">
        <v>21</v>
      </c>
      <c r="G32" s="138"/>
      <c r="J32" s="76" t="s">
        <v>66</v>
      </c>
      <c r="K32" s="73"/>
      <c r="L32" s="74" t="s">
        <v>17</v>
      </c>
      <c r="M32" s="75" t="s">
        <v>18</v>
      </c>
      <c r="N32" s="75" t="s">
        <v>21</v>
      </c>
      <c r="O32" s="138"/>
    </row>
    <row r="33" spans="1:16" ht="16.5" customHeight="1" thickBot="1">
      <c r="B33" s="81">
        <v>1</v>
      </c>
      <c r="C33" s="78">
        <f t="array" ref="C33">LARGE((Meldeformular!$J$10:$J$109=H33)*Meldeformular!$A$10:$A$109,$W$6)</f>
        <v>0</v>
      </c>
      <c r="D33" s="79" t="str">
        <f>IF(C33&gt;0,VLOOKUP(C33,Meldeformular!$A$10:$O$109,2),"")</f>
        <v/>
      </c>
      <c r="E33" s="80" t="str">
        <f>IF(C33&gt;0,VLOOKUP(C33,Meldeformular!$A$10:$O$109,3),"")</f>
        <v/>
      </c>
      <c r="F33" s="80" t="str">
        <f>IF(C33&gt;0,VLOOKUP(C33,Meldeformular!$A$10:$O$109,6),"")</f>
        <v/>
      </c>
      <c r="G33" s="139" t="str">
        <f>IF(F33="","",IF(MAX(F33:F34)="","",IF(MAX(F33:F34)&lt;=10,"U11",IF(MAX(F33:F34)&lt;=12,"U13",IF(MAX(F33:F34)&lt;=14,"U15",IF(MAX(F33:F34)&lt;=16,"U17",IF(MAX(F33:F34)&lt;=18,"U19",IF(MAX(F33:F34)&lt;=20,"U21",IF(MAX(F33:F34)&lt;=24,"U25","25+")))))))))</f>
        <v/>
      </c>
      <c r="H33" s="70">
        <v>11</v>
      </c>
      <c r="J33" s="81">
        <v>1</v>
      </c>
      <c r="K33" s="78">
        <f t="array" ref="K33">LARGE((Meldeformular!$J$10:$J$109=P33)*Meldeformular!$A$10:$A$109,$W$6)</f>
        <v>0</v>
      </c>
      <c r="L33" s="79" t="str">
        <f>IF(K33&gt;0,VLOOKUP(K33,Meldeformular!$A$10:$O$109,2),"")</f>
        <v/>
      </c>
      <c r="M33" s="80" t="str">
        <f>IF(K33&gt;0,VLOOKUP(K33,Meldeformular!$A$10:$O$109,3),"")</f>
        <v/>
      </c>
      <c r="N33" s="80" t="str">
        <f>IF(K33&gt;0,VLOOKUP(K33,Meldeformular!$A$10:$O$109,6),"")</f>
        <v/>
      </c>
      <c r="O33" s="139" t="str">
        <f>IF(N33="","",IF(MAX(N33:N34)="","",IF(MAX(N33:N34)&lt;=10,"U11",IF(MAX(N33:N34)&lt;=12,"U13",IF(MAX(N33:N34)&lt;=14,"U15",IF(MAX(N33:N34)&lt;=16,"U17",IF(MAX(N33:N34)&lt;=18,"U19",IF(MAX(N33:N34)&lt;=20,"U21",IF(MAX(N33:N34)&lt;=24,"U25","25+")))))))))</f>
        <v/>
      </c>
      <c r="P33" s="70">
        <v>12</v>
      </c>
    </row>
    <row r="34" spans="1:16" ht="16.5" customHeight="1" thickBot="1">
      <c r="B34" s="81">
        <v>2</v>
      </c>
      <c r="C34" s="78">
        <f t="array" ref="C34">LARGE((Meldeformular!$J$10:$J$109=H33)*Meldeformular!$A$10:$A$109,$W$7)</f>
        <v>0</v>
      </c>
      <c r="D34" s="94" t="str">
        <f>IF(C34&gt;0,VLOOKUP(C34,Meldeformular!$A$10:$O$109,2),"")</f>
        <v/>
      </c>
      <c r="E34" s="95" t="str">
        <f>IF(C34&gt;0,VLOOKUP(C34,Meldeformular!$A$10:$O$109,3),"")</f>
        <v/>
      </c>
      <c r="F34" s="95" t="str">
        <f>IF(C34&gt;0,VLOOKUP(C34,Meldeformular!$A$10:$O$109,6),"")</f>
        <v/>
      </c>
      <c r="G34" s="140" t="str">
        <f>IF(F34="","",IF(MAX(F33:F34)="","",IF(MAX(F33:F34)&lt;=10,"U11",IF(MAX(F33:F34)&lt;=12,"U13",IF(MAX(F33:F34)&lt;=14,"U15",IF(MAX(F33:F34)&lt;=16,"U17",IF(MAX(F33:F34)&lt;=18,"U19",IF(MAX(F33:F34)&lt;=20,"U21",IF(MAX(F33:F34)&lt;=24,"U25","25+")))))))))</f>
        <v/>
      </c>
      <c r="J34" s="81">
        <v>2</v>
      </c>
      <c r="K34" s="78">
        <f t="array" ref="K34">LARGE((Meldeformular!$J$10:$J$109=P33)*Meldeformular!$A$10:$A$109,$W$7)</f>
        <v>0</v>
      </c>
      <c r="L34" s="94" t="str">
        <f>IF(K34&gt;0,VLOOKUP(K34,Meldeformular!$A$10:$O$109,2),"")</f>
        <v/>
      </c>
      <c r="M34" s="95" t="str">
        <f>IF(K34&gt;0,VLOOKUP(K34,Meldeformular!$A$10:$O$109,3),"")</f>
        <v/>
      </c>
      <c r="N34" s="95" t="str">
        <f>IF(K34&gt;0,VLOOKUP(K34,Meldeformular!$A$10:$O$109,6),"")</f>
        <v/>
      </c>
      <c r="O34" s="140" t="str">
        <f>IF(N34="","",IF(MAX(N33:N34)="","",IF(MAX(N33:N34)&lt;=10,"U11",IF(MAX(N33:N34)&lt;=12,"U13",IF(MAX(N33:N34)&lt;=14,"U15",IF(MAX(N33:N34)&lt;=16,"U17",IF(MAX(N33:N34)&lt;=18,"U19",IF(MAX(N33:N34)&lt;=20,"U21",IF(MAX(N33:N34)&lt;=24,"U25","25+")))))))))</f>
        <v/>
      </c>
    </row>
    <row r="35" spans="1:16" ht="15.75" thickBot="1">
      <c r="D35" s="129"/>
      <c r="E35" s="129"/>
      <c r="F35" s="129"/>
      <c r="L35" s="129"/>
      <c r="M35" s="129"/>
      <c r="N35" s="129"/>
    </row>
    <row r="36" spans="1:16" ht="16.5" thickBot="1">
      <c r="A36" s="70">
        <v>13</v>
      </c>
      <c r="B36" s="247" t="s">
        <v>77</v>
      </c>
      <c r="C36" s="248"/>
      <c r="D36" s="130" t="s">
        <v>128</v>
      </c>
      <c r="E36" s="131"/>
      <c r="F36" s="131"/>
      <c r="G36" s="132"/>
      <c r="I36" s="70">
        <v>14</v>
      </c>
      <c r="J36" s="247" t="s">
        <v>78</v>
      </c>
      <c r="K36" s="248"/>
      <c r="L36" s="130" t="s">
        <v>129</v>
      </c>
      <c r="M36" s="131"/>
      <c r="N36" s="131"/>
      <c r="O36" s="132"/>
    </row>
    <row r="37" spans="1:16" ht="15.75" thickBot="1">
      <c r="B37" s="76" t="s">
        <v>66</v>
      </c>
      <c r="C37" s="73"/>
      <c r="D37" s="74" t="s">
        <v>17</v>
      </c>
      <c r="E37" s="75" t="s">
        <v>18</v>
      </c>
      <c r="F37" s="75" t="s">
        <v>21</v>
      </c>
      <c r="G37" s="138"/>
      <c r="J37" s="76" t="s">
        <v>66</v>
      </c>
      <c r="K37" s="73"/>
      <c r="L37" s="74" t="s">
        <v>17</v>
      </c>
      <c r="M37" s="75" t="s">
        <v>18</v>
      </c>
      <c r="N37" s="75" t="s">
        <v>21</v>
      </c>
      <c r="O37" s="138"/>
    </row>
    <row r="38" spans="1:16" ht="15.75" thickBot="1">
      <c r="B38" s="81">
        <v>1</v>
      </c>
      <c r="C38" s="78">
        <f t="array" ref="C38">LARGE((Meldeformular!$J$10:$J$109=H38)*Meldeformular!$A$10:$A$109,$W$6)</f>
        <v>0</v>
      </c>
      <c r="D38" s="79" t="str">
        <f>IF(C38&gt;0,VLOOKUP(C38,Meldeformular!$A$10:$O$109,2),"")</f>
        <v/>
      </c>
      <c r="E38" s="80" t="str">
        <f>IF(C38&gt;0,VLOOKUP(C38,Meldeformular!$A$10:$O$109,3),"")</f>
        <v/>
      </c>
      <c r="F38" s="80" t="str">
        <f>IF(C38&gt;0,VLOOKUP(C38,Meldeformular!$A$10:$O$109,6),"")</f>
        <v/>
      </c>
      <c r="G38" s="139" t="str">
        <f>IF(F38="","",IF(MAX(F38:F39)="","",IF(MAX(F38:F39)&lt;=10,"U11",IF(MAX(F38:F39)&lt;=12,"U13",IF(MAX(F38:F39)&lt;=14,"U15",IF(MAX(F38:F39)&lt;=16,"U17",IF(MAX(F38:F39)&lt;=18,"U19",IF(MAX(F38:F39)&lt;=20,"U21",IF(MAX(F38:F39)&lt;=24,"U25","25+")))))))))</f>
        <v/>
      </c>
      <c r="H38" s="70">
        <v>13</v>
      </c>
      <c r="J38" s="81">
        <v>1</v>
      </c>
      <c r="K38" s="78">
        <f t="array" ref="K38">LARGE((Meldeformular!$J$10:$J$109=P38)*Meldeformular!$A$10:$A$109,$W$6)</f>
        <v>0</v>
      </c>
      <c r="L38" s="79" t="str">
        <f>IF(K38&gt;0,VLOOKUP(K38,Meldeformular!$A$10:$O$109,2),"")</f>
        <v/>
      </c>
      <c r="M38" s="80" t="str">
        <f>IF(K38&gt;0,VLOOKUP(K38,Meldeformular!$A$10:$O$109,3),"")</f>
        <v/>
      </c>
      <c r="N38" s="80" t="str">
        <f>IF(K38&gt;0,VLOOKUP(K38,Meldeformular!$A$10:$O$109,6),"")</f>
        <v/>
      </c>
      <c r="O38" s="139" t="str">
        <f>IF(N38="","",IF(MAX(N38:N39)="","",IF(MAX(N38:N39)&lt;=10,"U11",IF(MAX(N38:N39)&lt;=12,"U13",IF(MAX(N38:N39)&lt;=14,"U15",IF(MAX(N38:N39)&lt;=16,"U17",IF(MAX(N38:N39)&lt;=18,"U19",IF(MAX(N38:N39)&lt;=20,"U21",IF(MAX(N38:N39)&lt;=24,"U25","25+")))))))))</f>
        <v/>
      </c>
      <c r="P38" s="70">
        <v>14</v>
      </c>
    </row>
    <row r="39" spans="1:16" ht="15.75" thickBot="1">
      <c r="B39" s="81">
        <v>2</v>
      </c>
      <c r="C39" s="78">
        <f t="array" ref="C39">LARGE((Meldeformular!$J$10:$J$109=H38)*Meldeformular!$A$10:$A$109,$W$7)</f>
        <v>0</v>
      </c>
      <c r="D39" s="94" t="str">
        <f>IF(C39&gt;0,VLOOKUP(C39,Meldeformular!$A$10:$O$109,2),"")</f>
        <v/>
      </c>
      <c r="E39" s="95" t="str">
        <f>IF(C39&gt;0,VLOOKUP(C39,Meldeformular!$A$10:$O$109,3),"")</f>
        <v/>
      </c>
      <c r="F39" s="95" t="str">
        <f>IF(C39&gt;0,VLOOKUP(C39,Meldeformular!$A$10:$O$109,6),"")</f>
        <v/>
      </c>
      <c r="G39" s="140" t="str">
        <f>IF(F39="","",IF(MAX(F38:F39)="","",IF(MAX(F38:F39)&lt;=10,"U11",IF(MAX(F38:F39)&lt;=12,"U13",IF(MAX(F38:F39)&lt;=14,"U15",IF(MAX(F38:F39)&lt;=16,"U17",IF(MAX(F38:F39)&lt;=18,"U19",IF(MAX(F38:F39)&lt;=20,"U21",IF(MAX(F38:F39)&lt;=24,"U25","25+")))))))))</f>
        <v/>
      </c>
      <c r="J39" s="81">
        <v>2</v>
      </c>
      <c r="K39" s="78">
        <f t="array" ref="K39">LARGE((Meldeformular!$J$10:$J$109=P38)*Meldeformular!$A$10:$A$109,$W$7)</f>
        <v>0</v>
      </c>
      <c r="L39" s="94" t="str">
        <f>IF(K39&gt;0,VLOOKUP(K39,Meldeformular!$A$10:$O$109,2),"")</f>
        <v/>
      </c>
      <c r="M39" s="95" t="str">
        <f>IF(K39&gt;0,VLOOKUP(K39,Meldeformular!$A$10:$O$109,3),"")</f>
        <v/>
      </c>
      <c r="N39" s="95" t="str">
        <f>IF(K39&gt;0,VLOOKUP(K39,Meldeformular!$A$10:$O$109,6),"")</f>
        <v/>
      </c>
      <c r="O39" s="140" t="str">
        <f>IF(N39="","",IF(MAX(N38:N39)="","",IF(MAX(N38:N39)&lt;=10,"U11",IF(MAX(N38:N39)&lt;=12,"U13",IF(MAX(N38:N39)&lt;=14,"U15",IF(MAX(N38:N39)&lt;=16,"U17",IF(MAX(N38:N39)&lt;=18,"U19",IF(MAX(N38:N39)&lt;=20,"U21",IF(MAX(N38:N39)&lt;=24,"U25","25+")))))))))</f>
        <v/>
      </c>
    </row>
    <row r="40" spans="1:16" ht="15.75" thickBot="1">
      <c r="D40" s="129"/>
      <c r="E40" s="129"/>
      <c r="F40" s="129"/>
      <c r="L40" s="129"/>
      <c r="M40" s="129"/>
      <c r="N40" s="129"/>
    </row>
    <row r="41" spans="1:16" ht="16.5" thickBot="1">
      <c r="A41" s="70">
        <v>15</v>
      </c>
      <c r="B41" s="247" t="s">
        <v>79</v>
      </c>
      <c r="C41" s="248"/>
      <c r="D41" s="130" t="s">
        <v>130</v>
      </c>
      <c r="E41" s="131"/>
      <c r="F41" s="131"/>
      <c r="G41" s="132"/>
      <c r="I41" s="70">
        <v>16</v>
      </c>
      <c r="J41" s="247" t="s">
        <v>80</v>
      </c>
      <c r="K41" s="248"/>
      <c r="L41" s="130" t="s">
        <v>131</v>
      </c>
      <c r="M41" s="131"/>
      <c r="N41" s="131"/>
      <c r="O41" s="132"/>
    </row>
    <row r="42" spans="1:16" ht="15.75" thickBot="1">
      <c r="B42" s="76" t="s">
        <v>66</v>
      </c>
      <c r="C42" s="73"/>
      <c r="D42" s="74" t="s">
        <v>17</v>
      </c>
      <c r="E42" s="75" t="s">
        <v>18</v>
      </c>
      <c r="F42" s="75" t="s">
        <v>21</v>
      </c>
      <c r="G42" s="138"/>
      <c r="J42" s="76" t="s">
        <v>66</v>
      </c>
      <c r="K42" s="73"/>
      <c r="L42" s="74" t="s">
        <v>17</v>
      </c>
      <c r="M42" s="75" t="s">
        <v>18</v>
      </c>
      <c r="N42" s="75" t="s">
        <v>21</v>
      </c>
      <c r="O42" s="138"/>
    </row>
    <row r="43" spans="1:16" ht="15.75" thickBot="1">
      <c r="B43" s="81">
        <v>1</v>
      </c>
      <c r="C43" s="78">
        <f t="array" ref="C43">LARGE((Meldeformular!$J$10:$J$109=H43)*Meldeformular!$A$10:$A$109,$W$6)</f>
        <v>0</v>
      </c>
      <c r="D43" s="79" t="str">
        <f>IF(C43&gt;0,VLOOKUP(C43,Meldeformular!$A$10:$O$109,2),"")</f>
        <v/>
      </c>
      <c r="E43" s="80" t="str">
        <f>IF(C43&gt;0,VLOOKUP(C43,Meldeformular!$A$10:$O$109,3),"")</f>
        <v/>
      </c>
      <c r="F43" s="80" t="str">
        <f>IF(C43&gt;0,VLOOKUP(C43,Meldeformular!$A$10:$O$109,6),"")</f>
        <v/>
      </c>
      <c r="G43" s="139" t="str">
        <f>IF(F43="","",IF(MAX(F43:F44)="","",IF(MAX(F43:F44)&lt;=10,"U11",IF(MAX(F43:F44)&lt;=12,"U13",IF(MAX(F43:F44)&lt;=14,"U15",IF(MAX(F43:F44)&lt;=16,"U17",IF(MAX(F43:F44)&lt;=18,"U19",IF(MAX(F43:F44)&lt;=20,"U21",IF(MAX(F43:F44)&lt;=24,"U25","25+")))))))))</f>
        <v/>
      </c>
      <c r="H43" s="70">
        <v>15</v>
      </c>
      <c r="J43" s="81">
        <v>1</v>
      </c>
      <c r="K43" s="78">
        <f t="array" ref="K43">LARGE((Meldeformular!$J$10:$J$109=P43)*Meldeformular!$A$10:$A$109,$W$6)</f>
        <v>0</v>
      </c>
      <c r="L43" s="79" t="str">
        <f>IF(K43&gt;0,VLOOKUP(K43,Meldeformular!$A$10:$O$109,2),"")</f>
        <v/>
      </c>
      <c r="M43" s="80" t="str">
        <f>IF(K43&gt;0,VLOOKUP(K43,Meldeformular!$A$10:$O$109,3),"")</f>
        <v/>
      </c>
      <c r="N43" s="80" t="str">
        <f>IF(K43&gt;0,VLOOKUP(K43,Meldeformular!$A$10:$O$109,6),"")</f>
        <v/>
      </c>
      <c r="O43" s="139" t="str">
        <f>IF(N43="","",IF(MAX(N43:N44)="","",IF(MAX(N43:N44)&lt;=10,"U11",IF(MAX(N43:N44)&lt;=12,"U13",IF(MAX(N43:N44)&lt;=14,"U15",IF(MAX(N43:N44)&lt;=16,"U17",IF(MAX(N43:N44)&lt;=18,"U19",IF(MAX(N43:N44)&lt;=20,"U21",IF(MAX(N43:N44)&lt;=24,"U25","25+")))))))))</f>
        <v/>
      </c>
      <c r="P43" s="70">
        <v>16</v>
      </c>
    </row>
    <row r="44" spans="1:16" ht="15.75" thickBot="1">
      <c r="B44" s="81">
        <v>2</v>
      </c>
      <c r="C44" s="78">
        <f t="array" ref="C44">LARGE((Meldeformular!$J$10:$J$109=H43)*Meldeformular!$A$10:$A$109,$W$7)</f>
        <v>0</v>
      </c>
      <c r="D44" s="94" t="str">
        <f>IF(C44&gt;0,VLOOKUP(C44,Meldeformular!$A$10:$O$109,2),"")</f>
        <v/>
      </c>
      <c r="E44" s="95" t="str">
        <f>IF(C44&gt;0,VLOOKUP(C44,Meldeformular!$A$10:$O$109,3),"")</f>
        <v/>
      </c>
      <c r="F44" s="95" t="str">
        <f>IF(C44&gt;0,VLOOKUP(C44,Meldeformular!$A$10:$O$109,6),"")</f>
        <v/>
      </c>
      <c r="G44" s="140" t="str">
        <f>IF(F44="","",IF(MAX(F43:F44)="","",IF(MAX(F43:F44)&lt;=10,"U11",IF(MAX(F43:F44)&lt;=12,"U13",IF(MAX(F43:F44)&lt;=14,"U15",IF(MAX(F43:F44)&lt;=16,"U17",IF(MAX(F43:F44)&lt;=18,"U19",IF(MAX(F43:F44)&lt;=20,"U21",IF(MAX(F43:F44)&lt;=24,"U25","25+")))))))))</f>
        <v/>
      </c>
      <c r="J44" s="81">
        <v>2</v>
      </c>
      <c r="K44" s="78">
        <f t="array" ref="K44">LARGE((Meldeformular!$J$10:$J$109=P43)*Meldeformular!$A$10:$A$109,$W$7)</f>
        <v>0</v>
      </c>
      <c r="L44" s="94" t="str">
        <f>IF(K44&gt;0,VLOOKUP(K44,Meldeformular!$A$10:$O$109,2),"")</f>
        <v/>
      </c>
      <c r="M44" s="95" t="str">
        <f>IF(K44&gt;0,VLOOKUP(K44,Meldeformular!$A$10:$O$109,3),"")</f>
        <v/>
      </c>
      <c r="N44" s="95" t="str">
        <f>IF(K44&gt;0,VLOOKUP(K44,Meldeformular!$A$10:$O$109,6),"")</f>
        <v/>
      </c>
      <c r="O44" s="140" t="str">
        <f>IF(N44="","",IF(MAX(N43:N44)="","",IF(MAX(N43:N44)&lt;=10,"U11",IF(MAX(N43:N44)&lt;=12,"U13",IF(MAX(N43:N44)&lt;=14,"U15",IF(MAX(N43:N44)&lt;=16,"U17",IF(MAX(N43:N44)&lt;=18,"U19",IF(MAX(N43:N44)&lt;=20,"U21",IF(MAX(N43:N44)&lt;=24,"U25","25+")))))))))</f>
        <v/>
      </c>
    </row>
    <row r="45" spans="1:16" ht="15.75" thickBot="1">
      <c r="D45" s="129"/>
      <c r="E45" s="129"/>
      <c r="F45" s="129"/>
      <c r="L45" s="129"/>
      <c r="M45" s="129"/>
      <c r="N45" s="129"/>
    </row>
    <row r="46" spans="1:16" ht="16.5" thickBot="1">
      <c r="A46" s="70">
        <v>17</v>
      </c>
      <c r="B46" s="247" t="s">
        <v>81</v>
      </c>
      <c r="C46" s="248"/>
      <c r="D46" s="130" t="s">
        <v>132</v>
      </c>
      <c r="E46" s="131"/>
      <c r="F46" s="131"/>
      <c r="G46" s="132"/>
      <c r="I46" s="70">
        <v>18</v>
      </c>
      <c r="J46" s="247" t="s">
        <v>82</v>
      </c>
      <c r="K46" s="248"/>
      <c r="L46" s="130" t="s">
        <v>133</v>
      </c>
      <c r="M46" s="131"/>
      <c r="N46" s="131"/>
      <c r="O46" s="132"/>
    </row>
    <row r="47" spans="1:16" ht="15.75" thickBot="1">
      <c r="B47" s="76" t="s">
        <v>66</v>
      </c>
      <c r="C47" s="73"/>
      <c r="D47" s="74" t="s">
        <v>17</v>
      </c>
      <c r="E47" s="75" t="s">
        <v>18</v>
      </c>
      <c r="F47" s="75" t="s">
        <v>21</v>
      </c>
      <c r="G47" s="138"/>
      <c r="J47" s="76" t="s">
        <v>66</v>
      </c>
      <c r="K47" s="73"/>
      <c r="L47" s="74" t="s">
        <v>17</v>
      </c>
      <c r="M47" s="75" t="s">
        <v>18</v>
      </c>
      <c r="N47" s="75" t="s">
        <v>21</v>
      </c>
      <c r="O47" s="138"/>
    </row>
    <row r="48" spans="1:16" ht="15.75" thickBot="1">
      <c r="B48" s="81">
        <v>1</v>
      </c>
      <c r="C48" s="78">
        <f t="array" ref="C48">LARGE((Meldeformular!$J$10:$J$109=H48)*Meldeformular!$A$10:$A$109,$W$6)</f>
        <v>0</v>
      </c>
      <c r="D48" s="79" t="str">
        <f>IF(C48&gt;0,VLOOKUP(C48,Meldeformular!$A$10:$O$109,2),"")</f>
        <v/>
      </c>
      <c r="E48" s="80" t="str">
        <f>IF(C48&gt;0,VLOOKUP(C48,Meldeformular!$A$10:$O$109,3),"")</f>
        <v/>
      </c>
      <c r="F48" s="80" t="str">
        <f>IF(C48&gt;0,VLOOKUP(C48,Meldeformular!$A$10:$O$109,6),"")</f>
        <v/>
      </c>
      <c r="G48" s="139" t="str">
        <f>IF(F48="","",IF(MAX(F48:F49)="","",IF(MAX(F48:F49)&lt;=10,"U11",IF(MAX(F48:F49)&lt;=12,"U13",IF(MAX(F48:F49)&lt;=14,"U15",IF(MAX(F48:F49)&lt;=16,"U17",IF(MAX(F48:F49)&lt;=18,"U19",IF(MAX(F48:F49)&lt;=20,"U21",IF(MAX(F48:F49)&lt;=24,"U25","25+")))))))))</f>
        <v/>
      </c>
      <c r="H48" s="70">
        <v>17</v>
      </c>
      <c r="J48" s="81">
        <v>1</v>
      </c>
      <c r="K48" s="78">
        <f t="array" ref="K48">LARGE((Meldeformular!$J$10:$J$109=P48)*Meldeformular!$A$10:$A$109,$W$6)</f>
        <v>0</v>
      </c>
      <c r="L48" s="79" t="str">
        <f>IF(K48&gt;0,VLOOKUP(K48,Meldeformular!$A$10:$O$109,2),"")</f>
        <v/>
      </c>
      <c r="M48" s="80" t="str">
        <f>IF(K48&gt;0,VLOOKUP(K48,Meldeformular!$A$10:$O$109,3),"")</f>
        <v/>
      </c>
      <c r="N48" s="80" t="str">
        <f>IF(K48&gt;0,VLOOKUP(K48,Meldeformular!$A$10:$O$109,6),"")</f>
        <v/>
      </c>
      <c r="O48" s="139" t="str">
        <f>IF(N48="","",IF(MAX(N48:N49)="","",IF(MAX(N48:N49)&lt;=10,"U11",IF(MAX(N48:N49)&lt;=12,"U13",IF(MAX(N48:N49)&lt;=14,"U15",IF(MAX(N48:N49)&lt;=16,"U17",IF(MAX(N48:N49)&lt;=18,"U19",IF(MAX(N48:N49)&lt;=20,"U21",IF(MAX(N48:N49)&lt;=24,"U25","25+")))))))))</f>
        <v/>
      </c>
      <c r="P48" s="70">
        <v>18</v>
      </c>
    </row>
    <row r="49" spans="1:16" ht="15.75" thickBot="1">
      <c r="B49" s="82">
        <v>2</v>
      </c>
      <c r="C49" s="78">
        <f t="array" ref="C49">LARGE((Meldeformular!$J$10:$J$109=H48)*Meldeformular!$A$10:$A$109,$W$7)</f>
        <v>0</v>
      </c>
      <c r="D49" s="94" t="str">
        <f>IF(C49&gt;0,VLOOKUP(C49,Meldeformular!$A$10:$O$109,2),"")</f>
        <v/>
      </c>
      <c r="E49" s="95" t="str">
        <f>IF(C49&gt;0,VLOOKUP(C49,Meldeformular!$A$10:$O$109,3),"")</f>
        <v/>
      </c>
      <c r="F49" s="95" t="str">
        <f>IF(C49&gt;0,VLOOKUP(C49,Meldeformular!$A$10:$O$109,6),"")</f>
        <v/>
      </c>
      <c r="G49" s="140" t="str">
        <f>IF(F49="","",IF(MAX(F48:F49)="","",IF(MAX(F48:F49)&lt;=10,"U11",IF(MAX(F48:F49)&lt;=12,"U13",IF(MAX(F48:F49)&lt;=14,"U15",IF(MAX(F48:F49)&lt;=16,"U17",IF(MAX(F48:F49)&lt;=18,"U19",IF(MAX(F48:F49)&lt;=20,"U21",IF(MAX(F48:F49)&lt;=24,"U25","25+")))))))))</f>
        <v/>
      </c>
      <c r="J49" s="81">
        <v>2</v>
      </c>
      <c r="K49" s="78">
        <f t="array" ref="K49">LARGE((Meldeformular!$J$10:$J$109=P48)*Meldeformular!$A$10:$A$109,$W$7)</f>
        <v>0</v>
      </c>
      <c r="L49" s="94" t="str">
        <f>IF(K49&gt;0,VLOOKUP(K49,Meldeformular!$A$10:$O$109,2),"")</f>
        <v/>
      </c>
      <c r="M49" s="95" t="str">
        <f>IF(K49&gt;0,VLOOKUP(K49,Meldeformular!$A$10:$O$109,3),"")</f>
        <v/>
      </c>
      <c r="N49" s="95" t="str">
        <f>IF(K49&gt;0,VLOOKUP(K49,Meldeformular!$A$10:$O$109,6),"")</f>
        <v/>
      </c>
      <c r="O49" s="140" t="str">
        <f>IF(N49="","",IF(MAX(N48:N49)="","",IF(MAX(N48:N49)&lt;=10,"U11",IF(MAX(N48:N49)&lt;=12,"U13",IF(MAX(N48:N49)&lt;=14,"U15",IF(MAX(N48:N49)&lt;=16,"U17",IF(MAX(N48:N49)&lt;=18,"U19",IF(MAX(N48:N49)&lt;=20,"U21",IF(MAX(N48:N49)&lt;=24,"U25","25+")))))))))</f>
        <v/>
      </c>
    </row>
    <row r="50" spans="1:16" ht="15.75" thickBot="1">
      <c r="D50" s="129"/>
      <c r="E50" s="129"/>
      <c r="F50" s="129"/>
      <c r="L50" s="129"/>
      <c r="M50" s="129"/>
      <c r="N50" s="129"/>
    </row>
    <row r="51" spans="1:16" ht="16.5" thickBot="1">
      <c r="A51" s="70">
        <v>19</v>
      </c>
      <c r="B51" s="247" t="s">
        <v>83</v>
      </c>
      <c r="C51" s="248"/>
      <c r="D51" s="130" t="s">
        <v>134</v>
      </c>
      <c r="E51" s="131"/>
      <c r="F51" s="131"/>
      <c r="G51" s="132"/>
      <c r="I51" s="70">
        <v>20</v>
      </c>
      <c r="J51" s="247" t="s">
        <v>84</v>
      </c>
      <c r="K51" s="248"/>
      <c r="L51" s="130" t="s">
        <v>135</v>
      </c>
      <c r="M51" s="131"/>
      <c r="N51" s="131"/>
      <c r="O51" s="132"/>
    </row>
    <row r="52" spans="1:16" ht="15.75" thickBot="1">
      <c r="B52" s="76" t="s">
        <v>66</v>
      </c>
      <c r="C52" s="73"/>
      <c r="D52" s="74" t="s">
        <v>17</v>
      </c>
      <c r="E52" s="75" t="s">
        <v>18</v>
      </c>
      <c r="F52" s="75" t="s">
        <v>21</v>
      </c>
      <c r="G52" s="138"/>
      <c r="J52" s="76" t="s">
        <v>66</v>
      </c>
      <c r="K52" s="73"/>
      <c r="L52" s="74" t="s">
        <v>17</v>
      </c>
      <c r="M52" s="75" t="s">
        <v>18</v>
      </c>
      <c r="N52" s="75" t="s">
        <v>21</v>
      </c>
      <c r="O52" s="138"/>
    </row>
    <row r="53" spans="1:16" ht="15.75" thickBot="1">
      <c r="B53" s="81">
        <v>1</v>
      </c>
      <c r="C53" s="78">
        <f t="array" ref="C53">LARGE((Meldeformular!$J$10:$J$109=H53)*Meldeformular!$A$10:$A$109,$W$6)</f>
        <v>0</v>
      </c>
      <c r="D53" s="79" t="str">
        <f>IF(C53&gt;0,VLOOKUP(C53,Meldeformular!$A$10:$O$109,2),"")</f>
        <v/>
      </c>
      <c r="E53" s="80" t="str">
        <f>IF(C53&gt;0,VLOOKUP(C53,Meldeformular!$A$10:$O$109,3),"")</f>
        <v/>
      </c>
      <c r="F53" s="80" t="str">
        <f>IF(C53&gt;0,VLOOKUP(C53,Meldeformular!$A$10:$O$109,6),"")</f>
        <v/>
      </c>
      <c r="G53" s="139" t="str">
        <f>IF(F53="","",IF(MAX(F53:F54)="","",IF(MAX(F53:F54)&lt;=10,"U11",IF(MAX(F53:F54)&lt;=12,"U13",IF(MAX(F53:F54)&lt;=14,"U15",IF(MAX(F53:F54)&lt;=16,"U17",IF(MAX(F53:F54)&lt;=18,"U19",IF(MAX(F53:F54)&lt;=20,"U21",IF(MAX(F53:F54)&lt;=24,"U25","25+")))))))))</f>
        <v/>
      </c>
      <c r="H53" s="70">
        <v>19</v>
      </c>
      <c r="J53" s="81">
        <v>1</v>
      </c>
      <c r="K53" s="78">
        <f t="array" ref="K53">LARGE((Meldeformular!$J$10:$J$109=P53)*Meldeformular!$A$10:$A$109,$W$6)</f>
        <v>0</v>
      </c>
      <c r="L53" s="79" t="str">
        <f>IF(K53&gt;0,VLOOKUP(K53,Meldeformular!$A$10:$O$109,2),"")</f>
        <v/>
      </c>
      <c r="M53" s="80" t="str">
        <f>IF(K53&gt;0,VLOOKUP(K53,Meldeformular!$A$10:$O$109,3),"")</f>
        <v/>
      </c>
      <c r="N53" s="80" t="str">
        <f>IF(K53&gt;0,VLOOKUP(K53,Meldeformular!$A$10:$O$109,6),"")</f>
        <v/>
      </c>
      <c r="O53" s="139" t="str">
        <f>IF(N53="","",IF(MAX(N53:N54)="","",IF(MAX(N53:N54)&lt;=10,"U11",IF(MAX(N53:N54)&lt;=12,"U13",IF(MAX(N53:N54)&lt;=14,"U15",IF(MAX(N53:N54)&lt;=16,"U17",IF(MAX(N53:N54)&lt;=18,"U19",IF(MAX(N53:N54)&lt;=20,"U21",IF(MAX(N53:N54)&lt;=24,"U25","25+")))))))))</f>
        <v/>
      </c>
      <c r="P53" s="70">
        <v>20</v>
      </c>
    </row>
    <row r="54" spans="1:16" ht="15.75" thickBot="1">
      <c r="B54" s="81">
        <v>2</v>
      </c>
      <c r="C54" s="78">
        <f t="array" ref="C54">LARGE((Meldeformular!$J$10:$J$109=H53)*Meldeformular!$A$10:$A$109,$W$7)</f>
        <v>0</v>
      </c>
      <c r="D54" s="94" t="str">
        <f>IF(C54&gt;0,VLOOKUP(C54,Meldeformular!$A$10:$O$109,2),"")</f>
        <v/>
      </c>
      <c r="E54" s="95" t="str">
        <f>IF(C54&gt;0,VLOOKUP(C54,Meldeformular!$A$10:$O$109,3),"")</f>
        <v/>
      </c>
      <c r="F54" s="95" t="str">
        <f>IF(C54&gt;0,VLOOKUP(C54,Meldeformular!$A$10:$O$109,6),"")</f>
        <v/>
      </c>
      <c r="G54" s="140" t="str">
        <f>IF(F54="","",IF(MAX(F53:F54)="","",IF(MAX(F53:F54)&lt;=10,"U11",IF(MAX(F53:F54)&lt;=12,"U13",IF(MAX(F53:F54)&lt;=14,"U15",IF(MAX(F53:F54)&lt;=16,"U17",IF(MAX(F53:F54)&lt;=18,"U19",IF(MAX(F53:F54)&lt;=20,"U21",IF(MAX(F53:F54)&lt;=24,"U25","25+")))))))))</f>
        <v/>
      </c>
      <c r="J54" s="81">
        <v>2</v>
      </c>
      <c r="K54" s="78">
        <f t="array" ref="K54">LARGE((Meldeformular!$J$10:$J$109=P53)*Meldeformular!$A$10:$A$109,$W$7)</f>
        <v>0</v>
      </c>
      <c r="L54" s="94" t="str">
        <f>IF(K54&gt;0,VLOOKUP(K54,Meldeformular!$A$10:$O$109,2),"")</f>
        <v/>
      </c>
      <c r="M54" s="95" t="str">
        <f>IF(K54&gt;0,VLOOKUP(K54,Meldeformular!$A$10:$O$109,3),"")</f>
        <v/>
      </c>
      <c r="N54" s="95" t="str">
        <f>IF(K54&gt;0,VLOOKUP(K54,Meldeformular!$A$10:$O$109,6),"")</f>
        <v/>
      </c>
      <c r="O54" s="140" t="str">
        <f>IF(N54="","",IF(MAX(N53:N54)="","",IF(MAX(N53:N54)&lt;=10,"U11",IF(MAX(N53:N54)&lt;=12,"U13",IF(MAX(N53:N54)&lt;=14,"U15",IF(MAX(N53:N54)&lt;=16,"U17",IF(MAX(N53:N54)&lt;=18,"U19",IF(MAX(N53:N54)&lt;=20,"U21",IF(MAX(N53:N54)&lt;=24,"U25","25+")))))))))</f>
        <v/>
      </c>
    </row>
    <row r="55" spans="1:16" ht="15.75" thickBot="1">
      <c r="D55" s="129"/>
      <c r="E55" s="129"/>
      <c r="F55" s="129"/>
      <c r="L55" s="129"/>
      <c r="M55" s="129"/>
      <c r="N55" s="129"/>
    </row>
    <row r="56" spans="1:16" ht="16.5" thickBot="1">
      <c r="A56" s="70">
        <v>21</v>
      </c>
      <c r="B56" s="247" t="s">
        <v>85</v>
      </c>
      <c r="C56" s="248"/>
      <c r="D56" s="130" t="s">
        <v>136</v>
      </c>
      <c r="E56" s="131"/>
      <c r="F56" s="131"/>
      <c r="G56" s="132"/>
      <c r="I56" s="70">
        <v>22</v>
      </c>
      <c r="J56" s="247" t="s">
        <v>86</v>
      </c>
      <c r="K56" s="248"/>
      <c r="L56" s="130" t="s">
        <v>137</v>
      </c>
      <c r="M56" s="131"/>
      <c r="N56" s="131"/>
      <c r="O56" s="132"/>
    </row>
    <row r="57" spans="1:16" ht="15.75" thickBot="1">
      <c r="B57" s="76" t="s">
        <v>66</v>
      </c>
      <c r="C57" s="73"/>
      <c r="D57" s="74" t="s">
        <v>17</v>
      </c>
      <c r="E57" s="75" t="s">
        <v>18</v>
      </c>
      <c r="F57" s="75" t="s">
        <v>21</v>
      </c>
      <c r="G57" s="138"/>
      <c r="J57" s="76" t="s">
        <v>66</v>
      </c>
      <c r="K57" s="73"/>
      <c r="L57" s="74" t="s">
        <v>17</v>
      </c>
      <c r="M57" s="75" t="s">
        <v>18</v>
      </c>
      <c r="N57" s="75" t="s">
        <v>21</v>
      </c>
      <c r="O57" s="138"/>
    </row>
    <row r="58" spans="1:16" ht="15.75" thickBot="1">
      <c r="B58" s="81">
        <v>1</v>
      </c>
      <c r="C58" s="78">
        <f t="array" ref="C58">LARGE((Meldeformular!$J$10:$J$109=H58)*Meldeformular!$A$10:$A$109,$W$6)</f>
        <v>0</v>
      </c>
      <c r="D58" s="79" t="str">
        <f>IF(C58&gt;0,VLOOKUP(C58,Meldeformular!$A$10:$O$109,2),"")</f>
        <v/>
      </c>
      <c r="E58" s="80" t="str">
        <f>IF(C58&gt;0,VLOOKUP(C58,Meldeformular!$A$10:$O$109,3),"")</f>
        <v/>
      </c>
      <c r="F58" s="80" t="str">
        <f>IF(C58&gt;0,VLOOKUP(C58,Meldeformular!$A$10:$O$109,6),"")</f>
        <v/>
      </c>
      <c r="G58" s="139" t="str">
        <f>IF(F58="","",IF(MAX(F58:F59)="","",IF(MAX(F58:F59)&lt;=10,"U11",IF(MAX(F58:F59)&lt;=12,"U13",IF(MAX(F58:F59)&lt;=14,"U15",IF(MAX(F58:F59)&lt;=16,"U17",IF(MAX(F58:F59)&lt;=18,"U19",IF(MAX(F58:F59)&lt;=20,"U21",IF(MAX(F58:F59)&lt;=24,"U25","25+")))))))))</f>
        <v/>
      </c>
      <c r="H58" s="70">
        <v>21</v>
      </c>
      <c r="J58" s="81">
        <v>1</v>
      </c>
      <c r="K58" s="78">
        <f t="array" ref="K58">LARGE((Meldeformular!$J$10:$J$109=P58)*Meldeformular!$A$10:$A$109,$W$6)</f>
        <v>0</v>
      </c>
      <c r="L58" s="79" t="str">
        <f>IF(K58&gt;0,VLOOKUP(K58,Meldeformular!$A$10:$O$109,2),"")</f>
        <v/>
      </c>
      <c r="M58" s="80" t="str">
        <f>IF(K58&gt;0,VLOOKUP(K58,Meldeformular!$A$10:$O$109,3),"")</f>
        <v/>
      </c>
      <c r="N58" s="80" t="str">
        <f>IF(K58&gt;0,VLOOKUP(K58,Meldeformular!$A$10:$O$109,6),"")</f>
        <v/>
      </c>
      <c r="O58" s="139" t="str">
        <f>IF(N58="","",IF(MAX(N58:N59)="","",IF(MAX(N58:N59)&lt;=10,"U11",IF(MAX(N58:N59)&lt;=12,"U13",IF(MAX(N58:N59)&lt;=14,"U15",IF(MAX(N58:N59)&lt;=16,"U17",IF(MAX(N58:N59)&lt;=18,"U19",IF(MAX(N58:N59)&lt;=20,"U21",IF(MAX(N58:N59)&lt;=24,"U25","25+")))))))))</f>
        <v/>
      </c>
      <c r="P58" s="70">
        <v>22</v>
      </c>
    </row>
    <row r="59" spans="1:16" ht="15.75" thickBot="1">
      <c r="B59" s="81">
        <v>2</v>
      </c>
      <c r="C59" s="78">
        <f t="array" ref="C59">LARGE((Meldeformular!$J$10:$J$109=H58)*Meldeformular!$A$10:$A$109,$W$7)</f>
        <v>0</v>
      </c>
      <c r="D59" s="94" t="str">
        <f>IF(C59&gt;0,VLOOKUP(C59,Meldeformular!$A$10:$O$109,2),"")</f>
        <v/>
      </c>
      <c r="E59" s="95" t="str">
        <f>IF(C59&gt;0,VLOOKUP(C59,Meldeformular!$A$10:$O$109,3),"")</f>
        <v/>
      </c>
      <c r="F59" s="95" t="str">
        <f>IF(C59&gt;0,VLOOKUP(C59,Meldeformular!$A$10:$O$109,6),"")</f>
        <v/>
      </c>
      <c r="G59" s="140" t="str">
        <f>IF(F59="","",IF(MAX(F58:F59)="","",IF(MAX(F58:F59)&lt;=10,"U11",IF(MAX(F58:F59)&lt;=12,"U13",IF(MAX(F58:F59)&lt;=14,"U15",IF(MAX(F58:F59)&lt;=16,"U17",IF(MAX(F58:F59)&lt;=18,"U19",IF(MAX(F58:F59)&lt;=20,"U21",IF(MAX(F58:F59)&lt;=24,"U25","25+")))))))))</f>
        <v/>
      </c>
      <c r="J59" s="81">
        <v>2</v>
      </c>
      <c r="K59" s="78">
        <f t="array" ref="K59">LARGE((Meldeformular!$J$10:$J$109=P58)*Meldeformular!$A$10:$A$109,$W$7)</f>
        <v>0</v>
      </c>
      <c r="L59" s="94" t="str">
        <f>IF(K59&gt;0,VLOOKUP(K59,Meldeformular!$A$10:$O$109,2),"")</f>
        <v/>
      </c>
      <c r="M59" s="95" t="str">
        <f>IF(K59&gt;0,VLOOKUP(K59,Meldeformular!$A$10:$O$109,3),"")</f>
        <v/>
      </c>
      <c r="N59" s="95" t="str">
        <f>IF(K59&gt;0,VLOOKUP(K59,Meldeformular!$A$10:$O$109,6),"")</f>
        <v/>
      </c>
      <c r="O59" s="140" t="str">
        <f>IF(N59="","",IF(MAX(N58:N59)="","",IF(MAX(N58:N59)&lt;=10,"U11",IF(MAX(N58:N59)&lt;=12,"U13",IF(MAX(N58:N59)&lt;=14,"U15",IF(MAX(N58:N59)&lt;=16,"U17",IF(MAX(N58:N59)&lt;=18,"U19",IF(MAX(N58:N59)&lt;=20,"U21",IF(MAX(N58:N59)&lt;=24,"U25","25+")))))))))</f>
        <v/>
      </c>
    </row>
    <row r="60" spans="1:16" ht="15.75" thickBot="1">
      <c r="D60" s="129"/>
      <c r="E60" s="129"/>
      <c r="F60" s="129"/>
      <c r="L60" s="129"/>
      <c r="M60" s="129"/>
      <c r="N60" s="129"/>
    </row>
    <row r="61" spans="1:16" ht="16.5" thickBot="1">
      <c r="A61" s="70">
        <v>23</v>
      </c>
      <c r="B61" s="247" t="s">
        <v>87</v>
      </c>
      <c r="C61" s="248"/>
      <c r="D61" s="130" t="s">
        <v>138</v>
      </c>
      <c r="E61" s="131"/>
      <c r="F61" s="131"/>
      <c r="G61" s="132"/>
      <c r="I61" s="70">
        <v>24</v>
      </c>
      <c r="J61" s="247" t="s">
        <v>88</v>
      </c>
      <c r="K61" s="248"/>
      <c r="L61" s="130" t="s">
        <v>139</v>
      </c>
      <c r="M61" s="131"/>
      <c r="N61" s="131"/>
      <c r="O61" s="132"/>
    </row>
    <row r="62" spans="1:16" ht="15.75" thickBot="1">
      <c r="B62" s="76" t="s">
        <v>66</v>
      </c>
      <c r="C62" s="73"/>
      <c r="D62" s="74" t="s">
        <v>17</v>
      </c>
      <c r="E62" s="75" t="s">
        <v>18</v>
      </c>
      <c r="F62" s="75" t="s">
        <v>21</v>
      </c>
      <c r="G62" s="138"/>
      <c r="J62" s="76" t="s">
        <v>66</v>
      </c>
      <c r="K62" s="73"/>
      <c r="L62" s="74" t="s">
        <v>17</v>
      </c>
      <c r="M62" s="75" t="s">
        <v>18</v>
      </c>
      <c r="N62" s="75" t="s">
        <v>21</v>
      </c>
      <c r="O62" s="138"/>
    </row>
    <row r="63" spans="1:16" ht="15.75" thickBot="1">
      <c r="B63" s="81">
        <v>1</v>
      </c>
      <c r="C63" s="78">
        <f t="array" ref="C63">LARGE((Meldeformular!$J$10:$J$109=H63)*Meldeformular!$A$10:$A$109,$W$6)</f>
        <v>0</v>
      </c>
      <c r="D63" s="79" t="str">
        <f>IF(C63&gt;0,VLOOKUP(C63,Meldeformular!$A$10:$O$109,2),"")</f>
        <v/>
      </c>
      <c r="E63" s="80" t="str">
        <f>IF(C63&gt;0,VLOOKUP(C63,Meldeformular!$A$10:$O$109,3),"")</f>
        <v/>
      </c>
      <c r="F63" s="80" t="str">
        <f>IF(C63&gt;0,VLOOKUP(C63,Meldeformular!$A$10:$O$109,6),"")</f>
        <v/>
      </c>
      <c r="G63" s="139" t="str">
        <f>IF(F63="","",IF(MAX(F63:F64)="","",IF(MAX(F63:F64)&lt;=10,"U11",IF(MAX(F63:F64)&lt;=12,"U13",IF(MAX(F63:F64)&lt;=14,"U15",IF(MAX(F63:F64)&lt;=16,"U17",IF(MAX(F63:F64)&lt;=18,"U19",IF(MAX(F63:F64)&lt;=20,"U21",IF(MAX(F63:F64)&lt;=24,"U25","25+")))))))))</f>
        <v/>
      </c>
      <c r="H63" s="70">
        <v>23</v>
      </c>
      <c r="J63" s="81">
        <v>1</v>
      </c>
      <c r="K63" s="78">
        <f t="array" ref="K63">LARGE((Meldeformular!$J$10:$J$109=P63)*Meldeformular!$A$10:$A$109,$W$6)</f>
        <v>0</v>
      </c>
      <c r="L63" s="79" t="str">
        <f>IF(K63&gt;0,VLOOKUP(K63,Meldeformular!$A$10:$O$109,2),"")</f>
        <v/>
      </c>
      <c r="M63" s="80" t="str">
        <f>IF(K63&gt;0,VLOOKUP(K63,Meldeformular!$A$10:$O$109,3),"")</f>
        <v/>
      </c>
      <c r="N63" s="80" t="str">
        <f>IF(K63&gt;0,VLOOKUP(K63,Meldeformular!$A$10:$O$109,6),"")</f>
        <v/>
      </c>
      <c r="O63" s="139" t="str">
        <f>IF(N63="","",IF(MAX(N63:N64)="","",IF(MAX(N63:N64)&lt;=10,"U11",IF(MAX(N63:N64)&lt;=12,"U13",IF(MAX(N63:N64)&lt;=14,"U15",IF(MAX(N63:N64)&lt;=16,"U17",IF(MAX(N63:N64)&lt;=18,"U19",IF(MAX(N63:N64)&lt;=20,"U21",IF(MAX(N63:N64)&lt;=24,"U25","25+")))))))))</f>
        <v/>
      </c>
      <c r="P63" s="70">
        <v>24</v>
      </c>
    </row>
    <row r="64" spans="1:16" ht="15.75" thickBot="1">
      <c r="B64" s="81">
        <v>2</v>
      </c>
      <c r="C64" s="78">
        <f t="array" ref="C64">LARGE((Meldeformular!$J$10:$J$109=H63)*Meldeformular!$A$10:$A$109,$W$7)</f>
        <v>0</v>
      </c>
      <c r="D64" s="94" t="str">
        <f>IF(C64&gt;0,VLOOKUP(C64,Meldeformular!$A$10:$O$109,2),"")</f>
        <v/>
      </c>
      <c r="E64" s="95" t="str">
        <f>IF(C64&gt;0,VLOOKUP(C64,Meldeformular!$A$10:$O$109,3),"")</f>
        <v/>
      </c>
      <c r="F64" s="95" t="str">
        <f>IF(C64&gt;0,VLOOKUP(C64,Meldeformular!$A$10:$O$109,6),"")</f>
        <v/>
      </c>
      <c r="G64" s="140" t="str">
        <f>IF(F64="","",IF(MAX(F63:F64)="","",IF(MAX(F63:F64)&lt;=10,"U11",IF(MAX(F63:F64)&lt;=12,"U13",IF(MAX(F63:F64)&lt;=14,"U15",IF(MAX(F63:F64)&lt;=16,"U17",IF(MAX(F63:F64)&lt;=18,"U19",IF(MAX(F63:F64)&lt;=20,"U21",IF(MAX(F63:F64)&lt;=24,"U25","25+")))))))))</f>
        <v/>
      </c>
      <c r="J64" s="81">
        <v>2</v>
      </c>
      <c r="K64" s="78">
        <f t="array" ref="K64">LARGE((Meldeformular!$J$10:$J$109=P63)*Meldeformular!$A$10:$A$109,$W$7)</f>
        <v>0</v>
      </c>
      <c r="L64" s="94" t="str">
        <f>IF(K64&gt;0,VLOOKUP(K64,Meldeformular!$A$10:$O$109,2),"")</f>
        <v/>
      </c>
      <c r="M64" s="95" t="str">
        <f>IF(K64&gt;0,VLOOKUP(K64,Meldeformular!$A$10:$O$109,3),"")</f>
        <v/>
      </c>
      <c r="N64" s="95" t="str">
        <f>IF(K64&gt;0,VLOOKUP(K64,Meldeformular!$A$10:$O$109,6),"")</f>
        <v/>
      </c>
      <c r="O64" s="140" t="str">
        <f>IF(N64="","",IF(MAX(N63:N64)="","",IF(MAX(N63:N64)&lt;=10,"U11",IF(MAX(N63:N64)&lt;=12,"U13",IF(MAX(N63:N64)&lt;=14,"U15",IF(MAX(N63:N64)&lt;=16,"U17",IF(MAX(N63:N64)&lt;=18,"U19",IF(MAX(N63:N64)&lt;=20,"U21",IF(MAX(N63:N64)&lt;=24,"U25","25+")))))))))</f>
        <v/>
      </c>
    </row>
  </sheetData>
  <sheetProtection algorithmName="SHA-512" hashValue="UHdJcDDFx2NIcxcVFMJvcJWiXPlrgC/OqnWAhm65TnmHtW62q9B1HJACAmZVZLaBf7eRYb2tWYbkwtUi6GsCWQ==" saltValue="I2Cd5QZqyliYcjHZhW5x4w==" spinCount="100000" sheet="1" objects="1" scenarios="1" selectLockedCells="1"/>
  <mergeCells count="27">
    <mergeCell ref="B61:C61"/>
    <mergeCell ref="J61:K61"/>
    <mergeCell ref="B51:C51"/>
    <mergeCell ref="J51:K51"/>
    <mergeCell ref="B56:C56"/>
    <mergeCell ref="J56:K56"/>
    <mergeCell ref="B41:C41"/>
    <mergeCell ref="J41:K41"/>
    <mergeCell ref="B46:C46"/>
    <mergeCell ref="J46:K46"/>
    <mergeCell ref="B31:C31"/>
    <mergeCell ref="J31:K31"/>
    <mergeCell ref="B36:C36"/>
    <mergeCell ref="J36:K36"/>
    <mergeCell ref="B21:C21"/>
    <mergeCell ref="J21:K21"/>
    <mergeCell ref="B26:C26"/>
    <mergeCell ref="J26:K26"/>
    <mergeCell ref="B11:C11"/>
    <mergeCell ref="J11:K11"/>
    <mergeCell ref="B16:C16"/>
    <mergeCell ref="J16:K16"/>
    <mergeCell ref="B1:N1"/>
    <mergeCell ref="B2:N2"/>
    <mergeCell ref="D4:N4"/>
    <mergeCell ref="B6:C6"/>
    <mergeCell ref="J6:K6"/>
  </mergeCells>
  <dataValidations count="1">
    <dataValidation showDropDown="1" showInputMessage="1" showErrorMessage="1" sqref="K53:O54 K43:O44 C43:G44 K48:O49 C33:G34 K38:O39 C38:G39 O20 K33:O34 K28:O29 G60 C28:G29 O55 C23:G24 G18:G20 K13:N14 C58:G59 K58:O59 C53:G54 C8:G9 O60 C13:G14 C48:G49 O8:O10 O13:O15 K63:O64 G15:G16 K18:O19 C63:G64 O23:O25 K23:N24 O30 O35 O40 O45 O50 G55 C18:F19 G25 G30 G35 G40 G45 G50 K8:N9 G10" xr:uid="{00000000-0002-0000-0500-000000000000}"/>
  </dataValidation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Footer>&amp;LBenjamin Fischer&amp;Ctechnik.einrad@gmail.com&amp;R&amp;A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E52"/>
  <sheetViews>
    <sheetView showGridLines="0" showRowColHeaders="0" topLeftCell="B1" workbookViewId="0">
      <selection activeCell="C7" sqref="C7:F7"/>
    </sheetView>
  </sheetViews>
  <sheetFormatPr baseColWidth="10" defaultColWidth="10.85546875" defaultRowHeight="15"/>
  <cols>
    <col min="1" max="1" width="3.7109375" style="70" hidden="1" customWidth="1"/>
    <col min="2" max="2" width="7.7109375" customWidth="1"/>
    <col min="3" max="3" width="5.7109375" customWidth="1"/>
    <col min="4" max="5" width="20.7109375" customWidth="1"/>
    <col min="6" max="6" width="5.7109375" customWidth="1"/>
    <col min="7" max="7" width="5.7109375" style="129" customWidth="1"/>
    <col min="8" max="8" width="3.7109375" style="70" customWidth="1"/>
    <col min="9" max="9" width="3.7109375" style="70" hidden="1" customWidth="1"/>
    <col min="10" max="10" width="7.7109375" customWidth="1"/>
    <col min="11" max="11" width="5.7109375" customWidth="1"/>
    <col min="12" max="13" width="20.7109375" customWidth="1"/>
    <col min="14" max="14" width="5.7109375" customWidth="1"/>
    <col min="15" max="15" width="5.7109375" style="129" customWidth="1"/>
    <col min="16" max="16" width="5.7109375" style="70" customWidth="1"/>
  </cols>
  <sheetData>
    <row r="1" spans="1:31" s="69" customFormat="1" ht="38.1" customHeight="1">
      <c r="A1" s="183"/>
      <c r="B1" s="245" t="str">
        <f>'allg. Daten'!A1</f>
        <v>14. Ostdeutsche Meisterschaft Einrad Freestyle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33"/>
      <c r="P1" s="8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1" s="69" customFormat="1" ht="38.1" customHeight="1">
      <c r="A2" s="183"/>
      <c r="B2" s="246" t="str">
        <f>'allg. Daten'!B2</f>
        <v>12.07. - 13.07.2025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134"/>
      <c r="P2" s="70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69" customFormat="1" ht="9.9499999999999993" customHeight="1">
      <c r="A3" s="183"/>
      <c r="B3" s="71"/>
      <c r="C3" s="71"/>
      <c r="D3" s="71"/>
      <c r="E3" s="71"/>
      <c r="F3" s="71"/>
      <c r="G3" s="71"/>
      <c r="H3" s="71"/>
      <c r="I3" s="184"/>
      <c r="J3" s="71"/>
      <c r="K3" s="71"/>
      <c r="L3" s="71"/>
      <c r="M3" s="71"/>
      <c r="N3" s="71"/>
      <c r="O3" s="71"/>
      <c r="P3" s="70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69" customFormat="1" ht="38.1" customHeight="1">
      <c r="A4" s="183"/>
      <c r="B4" s="16" t="s">
        <v>15</v>
      </c>
      <c r="D4" s="229" t="str">
        <f>'allg. Daten'!C6</f>
        <v>Mein Verein</v>
      </c>
      <c r="E4" s="230"/>
      <c r="F4" s="230"/>
      <c r="G4" s="230"/>
      <c r="H4" s="230"/>
      <c r="I4" s="230"/>
      <c r="J4" s="230"/>
      <c r="K4" s="230"/>
      <c r="L4" s="230"/>
      <c r="M4" s="230"/>
      <c r="N4" s="71"/>
      <c r="O4" s="71"/>
      <c r="P4" s="70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20.100000000000001" customHeight="1" thickBot="1"/>
    <row r="6" spans="1:31" ht="16.5" thickBot="1">
      <c r="B6" s="247" t="s">
        <v>24</v>
      </c>
      <c r="C6" s="249"/>
      <c r="D6" s="249"/>
      <c r="E6" s="249"/>
      <c r="F6" s="249"/>
      <c r="G6" s="78"/>
      <c r="H6" s="70">
        <v>1</v>
      </c>
      <c r="J6" s="247" t="s">
        <v>24</v>
      </c>
      <c r="K6" s="249"/>
      <c r="L6" s="249"/>
      <c r="M6" s="249"/>
      <c r="N6" s="249"/>
      <c r="O6" s="78"/>
      <c r="P6" s="70">
        <v>2</v>
      </c>
    </row>
    <row r="7" spans="1:31" ht="15.75" thickBot="1">
      <c r="A7" s="70">
        <v>1</v>
      </c>
      <c r="B7" s="141" t="s">
        <v>89</v>
      </c>
      <c r="C7" s="250" t="s">
        <v>140</v>
      </c>
      <c r="D7" s="251"/>
      <c r="E7" s="251"/>
      <c r="F7" s="251"/>
      <c r="G7" s="132"/>
      <c r="H7" s="86"/>
      <c r="I7" s="86">
        <v>2</v>
      </c>
      <c r="J7" s="85" t="s">
        <v>89</v>
      </c>
      <c r="K7" s="252" t="s">
        <v>141</v>
      </c>
      <c r="L7" s="251"/>
      <c r="M7" s="251"/>
      <c r="N7" s="251"/>
      <c r="O7" s="132"/>
    </row>
    <row r="8" spans="1:31" ht="15.75" thickBot="1">
      <c r="B8" s="72" t="s">
        <v>66</v>
      </c>
      <c r="C8" s="142"/>
      <c r="D8" s="143" t="s">
        <v>17</v>
      </c>
      <c r="E8" s="87" t="s">
        <v>18</v>
      </c>
      <c r="F8" s="87" t="s">
        <v>21</v>
      </c>
      <c r="G8" s="144"/>
      <c r="J8" s="72" t="s">
        <v>66</v>
      </c>
      <c r="K8" s="73"/>
      <c r="L8" s="143" t="s">
        <v>17</v>
      </c>
      <c r="M8" s="87" t="s">
        <v>18</v>
      </c>
      <c r="N8" s="87" t="s">
        <v>21</v>
      </c>
      <c r="O8" s="144"/>
    </row>
    <row r="9" spans="1:31" ht="15.75" thickBot="1">
      <c r="B9" s="77">
        <v>1</v>
      </c>
      <c r="C9" s="78">
        <f t="array" ref="C9">LARGE((Meldeformular!$K$10:$K$109=H$6)*Meldeformular!$A$10:$A$109,1)</f>
        <v>0</v>
      </c>
      <c r="D9" s="145" t="str">
        <f>IF(C9&gt;0,VLOOKUP(C9,Meldeformular!$A$10:$O$109,2),"")</f>
        <v/>
      </c>
      <c r="E9" s="89" t="str">
        <f>IF(C9&gt;0,VLOOKUP(C9,Meldeformular!$A$10:$O$109,3),"")</f>
        <v/>
      </c>
      <c r="F9" s="89" t="str">
        <f>IF(C9&gt;0,VLOOKUP(C9,Meldeformular!$A$10:$O$109,6),"")</f>
        <v/>
      </c>
      <c r="G9" s="146" t="str">
        <f>IF(F9="","",IF(MAX(F9:F16)="","",IF(MAX(F9:F16)&lt;=10,"U11",IF(MAX(F9:F16)&lt;=12,"U13",IF(MAX(F9:F16)&lt;=14,"U15",IF(MAX(F9:F16)&lt;=16,"U17",IF(MAX(F9:F16)&lt;=18,"U19",IF(MAX(F9:F16)&lt;=20,"U21",IF(MAX(F9:F16)&lt;=24,"U25","25+")))))))))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9" s="77">
        <v>1</v>
      </c>
      <c r="K9" s="78">
        <f t="array" ref="K9">LARGE((Meldeformular!$K$10:$K$109=P$6)*Meldeformular!$A$10:$A$109,1)</f>
        <v>0</v>
      </c>
      <c r="L9" s="145" t="str">
        <f>IF(K9&gt;0,VLOOKUP(K9,Meldeformular!$A$10:$O$109,2),"")</f>
        <v/>
      </c>
      <c r="M9" s="89" t="str">
        <f>IF(K9&gt;0,VLOOKUP(K9,Meldeformular!$A$10:$O$109,3),"")</f>
        <v/>
      </c>
      <c r="N9" s="89" t="str">
        <f>IF(K9&gt;0,VLOOKUP(K9,Meldeformular!$A$10:$O$109,6),"")</f>
        <v/>
      </c>
      <c r="O9" s="146" t="str">
        <f>IF(N9="","",IF(MAX(N9:N16)="","",IF(MAX(N9:N16)&lt;=10,"U11",IF(MAX(N9:N16)&lt;=12,"U13",IF(MAX(N9:N16)&lt;=14,"U15",IF(MAX(N9:N16)&lt;=16,"U17",IF(MAX(N9:N16)&lt;=18,"U19",IF(MAX(N9:N16)&lt;=20,"U21",IF(MAX(N9:N16)&lt;=24,"U25","25+")))))))))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0" spans="1:31" ht="15.75" thickBot="1">
      <c r="B10" s="77">
        <v>2</v>
      </c>
      <c r="C10" s="78">
        <f t="array" ref="C10">LARGE((Meldeformular!$K$10:$K$109=H$6)*Meldeformular!$A$10:$A$109,2)</f>
        <v>0</v>
      </c>
      <c r="D10" s="145" t="str">
        <f>IF(C10&gt;0,VLOOKUP(C10,Meldeformular!$A$10:$O$109,2),"")</f>
        <v/>
      </c>
      <c r="E10" s="89" t="str">
        <f>IF(C10&gt;0,VLOOKUP(C10,Meldeformular!$A$10:$O$109,3),"")</f>
        <v/>
      </c>
      <c r="F10" s="89" t="str">
        <f>IF(C10&gt;0,VLOOKUP(C10,Meldeformular!$A$10:$O$109,6),"")</f>
        <v/>
      </c>
      <c r="G10" s="146" t="str">
        <f>IF(F10="","",IF(MAX(F9:F16)="","",IF(MAX(F9:F16)&lt;=10,"U11",IF(MAX(F9:F16)&lt;=12,"U13",IF(MAX(F9:F16)&lt;=14,"U15",IF(MAX(F9:F16)&lt;=16,"U17",IF(MAX(F9:F16)&lt;=18,"U19",IF(MAX(F9:F16)&lt;=20,"U21",IF(MAX(F9:F16)&lt;=24,"U25","25+")))))))))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0" s="77">
        <v>2</v>
      </c>
      <c r="K10" s="78">
        <f t="array" ref="K10">LARGE((Meldeformular!$K$10:$K$109=P$6)*Meldeformular!$A$10:$A$109,2)</f>
        <v>0</v>
      </c>
      <c r="L10" s="145" t="str">
        <f>IF(K10&gt;0,VLOOKUP(K10,Meldeformular!$A$10:$O$109,2),"")</f>
        <v/>
      </c>
      <c r="M10" s="89" t="str">
        <f>IF(K10&gt;0,VLOOKUP(K10,Meldeformular!$A$10:$O$109,3),"")</f>
        <v/>
      </c>
      <c r="N10" s="89" t="str">
        <f>IF(K10&gt;0,VLOOKUP(K10,Meldeformular!$A$10:$O$109,6),"")</f>
        <v/>
      </c>
      <c r="O10" s="146" t="str">
        <f>IF(N10="","",IF(MAX(N9:N16)="","",IF(MAX(N9:N16)&lt;=10,"U11",IF(MAX(N9:N16)&lt;=12,"U13",IF(MAX(N9:N16)&lt;=14,"U15",IF(MAX(N9:N16)&lt;=16,"U17",IF(MAX(N9:N16)&lt;=18,"U19",IF(MAX(N9:N16)&lt;=20,"U21",IF(MAX(N9:N16)&lt;=24,"U25","25+")))))))))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1" spans="1:31" ht="15.75" thickBot="1">
      <c r="B11" s="77">
        <v>3</v>
      </c>
      <c r="C11" s="78">
        <f t="array" ref="C11">LARGE((Meldeformular!$K$10:$K$109=H$6)*Meldeformular!$A$10:$A$109,3)</f>
        <v>0</v>
      </c>
      <c r="D11" s="145" t="str">
        <f>IF(C11&gt;0,VLOOKUP(C11,Meldeformular!$A$10:$O$109,2),"")</f>
        <v/>
      </c>
      <c r="E11" s="89" t="str">
        <f>IF(C11&gt;0,VLOOKUP(C11,Meldeformular!$A$10:$O$109,3),"")</f>
        <v/>
      </c>
      <c r="F11" s="89" t="str">
        <f>IF(C11&gt;0,VLOOKUP(C11,Meldeformular!$A$10:$O$109,6),"")</f>
        <v/>
      </c>
      <c r="G11" s="146" t="str">
        <f>IF(F11="","",IF(MAX(F9:F16)="","",IF(MAX(F9:F16)&lt;=10,"U11",IF(MAX(F9:F16)&lt;=12,"U13",IF(MAX(F9:F16)&lt;=14,"U15",IF(MAX(F9:F16)&lt;=16,"U17",IF(MAX(F9:F16)&lt;=18,"U19",IF(MAX(F9:F16)&lt;=20,"U21",IF(MAX(F9:F16)&lt;=24,"U25","25+")))))))))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1" s="77">
        <v>3</v>
      </c>
      <c r="K11" s="78">
        <f t="array" ref="K11">LARGE((Meldeformular!$K$10:$K$109=P$6)*Meldeformular!$A$10:$A$109,3)</f>
        <v>0</v>
      </c>
      <c r="L11" s="145" t="str">
        <f>IF(K11&gt;0,VLOOKUP(K11,Meldeformular!$A$10:$O$109,2),"")</f>
        <v/>
      </c>
      <c r="M11" s="89" t="str">
        <f>IF(K11&gt;0,VLOOKUP(K11,Meldeformular!$A$10:$O$109,3),"")</f>
        <v/>
      </c>
      <c r="N11" s="89" t="str">
        <f>IF(K11&gt;0,VLOOKUP(K11,Meldeformular!$A$10:$O$109,6),"")</f>
        <v/>
      </c>
      <c r="O11" s="146" t="str">
        <f>IF(N11="","",IF(MAX(N9:N16)="","",IF(MAX(N9:N16)&lt;=10,"U11",IF(MAX(N9:N16)&lt;=12,"U13",IF(MAX(N9:N16)&lt;=14,"U15",IF(MAX(N9:N16)&lt;=16,"U17",IF(MAX(N9:N16)&lt;=18,"U19",IF(MAX(N9:N16)&lt;=20,"U21",IF(MAX(N9:N16)&lt;=24,"U25","25+")))))))))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2" spans="1:31" ht="15.75" thickBot="1">
      <c r="B12" s="77">
        <v>4</v>
      </c>
      <c r="C12" s="78">
        <f t="array" ref="C12">LARGE((Meldeformular!$K$10:$K$109=H$6)*Meldeformular!$A$10:$A$109,4)</f>
        <v>0</v>
      </c>
      <c r="D12" s="145" t="str">
        <f>IF(C12&gt;0,VLOOKUP(C12,Meldeformular!$A$10:$O$109,2),"")</f>
        <v/>
      </c>
      <c r="E12" s="89" t="str">
        <f>IF(C12&gt;0,VLOOKUP(C12,Meldeformular!$A$10:$O$109,3),"")</f>
        <v/>
      </c>
      <c r="F12" s="89" t="str">
        <f>IF(C12&gt;0,VLOOKUP(C12,Meldeformular!$A$10:$O$109,6),"")</f>
        <v/>
      </c>
      <c r="G12" s="146" t="str">
        <f>IF(F12="","",IF(MAX(F9:F16)="","",IF(MAX(F9:F16)&lt;=10,"U11",IF(MAX(F9:F16)&lt;=12,"U13",IF(MAX(F9:F16)&lt;=14,"U15",IF(MAX(F9:F16)&lt;=16,"U17",IF(MAX(F9:F16)&lt;=18,"U19",IF(MAX(F9:F16)&lt;=20,"U21",IF(MAX(F9:F16)&lt;=24,"U25","25+")))))))))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2" s="77">
        <v>4</v>
      </c>
      <c r="K12" s="78">
        <f t="array" ref="K12">LARGE((Meldeformular!$K$10:$K$109=P$6)*Meldeformular!$A$10:$A$109,4)</f>
        <v>0</v>
      </c>
      <c r="L12" s="145" t="str">
        <f>IF(K12&gt;0,VLOOKUP(K12,Meldeformular!$A$10:$O$109,2),"")</f>
        <v/>
      </c>
      <c r="M12" s="89" t="str">
        <f>IF(K12&gt;0,VLOOKUP(K12,Meldeformular!$A$10:$O$109,3),"")</f>
        <v/>
      </c>
      <c r="N12" s="89" t="str">
        <f>IF(K12&gt;0,VLOOKUP(K12,Meldeformular!$A$10:$O$109,6),"")</f>
        <v/>
      </c>
      <c r="O12" s="146" t="str">
        <f>IF(N12="","",IF(MAX(N9:N16)="","",IF(MAX(N9:N16)&lt;=10,"U11",IF(MAX(N9:N16)&lt;=12,"U13",IF(MAX(N9:N16)&lt;=14,"U15",IF(MAX(N9:N16)&lt;=16,"U17",IF(MAX(N9:N16)&lt;=18,"U19",IF(MAX(N9:N16)&lt;=20,"U21",IF(MAX(N9:N16)&lt;=24,"U25","25+")))))))))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3" spans="1:31" ht="15.75" thickBot="1">
      <c r="B13" s="77">
        <v>5</v>
      </c>
      <c r="C13" s="78">
        <f t="array" ref="C13">LARGE((Meldeformular!$K$10:$K$109=H$6)*Meldeformular!$A$10:$A$109,5)</f>
        <v>0</v>
      </c>
      <c r="D13" s="145" t="str">
        <f>IF(C13&gt;0,VLOOKUP(C13,Meldeformular!$A$10:$O$109,2),"")</f>
        <v/>
      </c>
      <c r="E13" s="89" t="str">
        <f>IF(C13&gt;0,VLOOKUP(C13,Meldeformular!$A$10:$O$109,3),"")</f>
        <v/>
      </c>
      <c r="F13" s="89" t="str">
        <f>IF(C13&gt;0,VLOOKUP(C13,Meldeformular!$A$10:$O$109,6),"")</f>
        <v/>
      </c>
      <c r="G13" s="146" t="str">
        <f>IF(F13="","",IF(MAX(F9:F16)="","",IF(MAX(F9:F16)&lt;=10,"U11",IF(MAX(F9:F16)&lt;=12,"U13",IF(MAX(F9:F16)&lt;=14,"U15",IF(MAX(F9:F16)&lt;=16,"U17",IF(MAX(F9:F16)&lt;=18,"U19",IF(MAX(F9:F16)&lt;=20,"U21",IF(MAX(F9:F16)&lt;=24,"U25","25+")))))))))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3" s="77">
        <v>5</v>
      </c>
      <c r="K13" s="78">
        <f t="array" ref="K13">LARGE((Meldeformular!$K$10:$K$109=P$6)*Meldeformular!$A$10:$A$109,5)</f>
        <v>0</v>
      </c>
      <c r="L13" s="145" t="str">
        <f>IF(K13&gt;0,VLOOKUP(K13,Meldeformular!$A$10:$O$109,2),"")</f>
        <v/>
      </c>
      <c r="M13" s="89" t="str">
        <f>IF(K13&gt;0,VLOOKUP(K13,Meldeformular!$A$10:$O$109,3),"")</f>
        <v/>
      </c>
      <c r="N13" s="89" t="str">
        <f>IF(K13&gt;0,VLOOKUP(K13,Meldeformular!$A$10:$O$109,6),"")</f>
        <v/>
      </c>
      <c r="O13" s="146" t="str">
        <f>IF(N13="","",IF(MAX(N9:N16)="","",IF(MAX(N9:N16)&lt;=10,"U11",IF(MAX(N9:N16)&lt;=12,"U13",IF(MAX(N9:N16)&lt;=14,"U15",IF(MAX(N9:N16)&lt;=16,"U17",IF(MAX(N9:N16)&lt;=18,"U19",IF(MAX(N9:N16)&lt;=20,"U21",IF(MAX(N9:N16)&lt;=24,"U25","25+")))))))))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4" spans="1:31" ht="15.75" thickBot="1">
      <c r="B14" s="77">
        <v>6</v>
      </c>
      <c r="C14" s="78">
        <f t="array" ref="C14">LARGE((Meldeformular!$K$10:$K$109=H$6)*Meldeformular!$A$10:$A$109,6)</f>
        <v>0</v>
      </c>
      <c r="D14" s="145" t="str">
        <f>IF(C14&gt;0,VLOOKUP(C14,Meldeformular!$A$10:$O$109,2),"")</f>
        <v/>
      </c>
      <c r="E14" s="89" t="str">
        <f>IF(C14&gt;0,VLOOKUP(C14,Meldeformular!$A$10:$O$109,3),"")</f>
        <v/>
      </c>
      <c r="F14" s="89" t="str">
        <f>IF(C14&gt;0,VLOOKUP(C14,Meldeformular!$A$10:$O$109,6),"")</f>
        <v/>
      </c>
      <c r="G14" s="146" t="str">
        <f>IF(F14="","",IF(MAX(F9:F16)="","",IF(MAX(F9:F16)&lt;=10,"U11",IF(MAX(F9:F16)&lt;=12,"U13",IF(MAX(F9:F16)&lt;=14,"U15",IF(MAX(F9:F16)&lt;=16,"U17",IF(MAX(F9:F16)&lt;=18,"U19",IF(MAX(F9:F16)&lt;=20,"U21",IF(MAX(F9:F16)&lt;=24,"U25","25+")))))))))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4" s="77">
        <v>6</v>
      </c>
      <c r="K14" s="78">
        <f t="array" ref="K14">LARGE((Meldeformular!$K$10:$K$109=P$6)*Meldeformular!$A$10:$A$109,6)</f>
        <v>0</v>
      </c>
      <c r="L14" s="145" t="str">
        <f>IF(K14&gt;0,VLOOKUP(K14,Meldeformular!$A$10:$O$109,2),"")</f>
        <v/>
      </c>
      <c r="M14" s="89" t="str">
        <f>IF(K14&gt;0,VLOOKUP(K14,Meldeformular!$A$10:$O$109,3),"")</f>
        <v/>
      </c>
      <c r="N14" s="89" t="str">
        <f>IF(K14&gt;0,VLOOKUP(K14,Meldeformular!$A$10:$O$109,6),"")</f>
        <v/>
      </c>
      <c r="O14" s="146" t="str">
        <f>IF(N14="","",IF(MAX(N9:N16)="","",IF(MAX(N9:N16)&lt;=10,"U11",IF(MAX(N9:N16)&lt;=12,"U13",IF(MAX(N9:N16)&lt;=14,"U15",IF(MAX(N9:N16)&lt;=16,"U17",IF(MAX(N9:N16)&lt;=18,"U19",IF(MAX(N9:N16)&lt;=20,"U21",IF(MAX(N9:N16)&lt;=24,"U25","25+")))))))))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5" spans="1:31" ht="15.75" thickBot="1">
      <c r="B15" s="77">
        <v>7</v>
      </c>
      <c r="C15" s="78">
        <f t="array" ref="C15">LARGE((Meldeformular!$K$10:$K$109=H$6)*Meldeformular!$A$10:$A$109,7)</f>
        <v>0</v>
      </c>
      <c r="D15" s="145" t="str">
        <f>IF(C15&gt;0,VLOOKUP(C15,Meldeformular!$A$10:$O$109,2),"")</f>
        <v/>
      </c>
      <c r="E15" s="89" t="str">
        <f>IF(C15&gt;0,VLOOKUP(C15,Meldeformular!$A$10:$O$109,3),"")</f>
        <v/>
      </c>
      <c r="F15" s="89" t="str">
        <f>IF(C15&gt;0,VLOOKUP(C15,Meldeformular!$A$10:$O$109,6),"")</f>
        <v/>
      </c>
      <c r="G15" s="146" t="str">
        <f>IF(F15="","",IF(MAX(F9:F16)="","",IF(MAX(F9:F16)&lt;=10,"U11",IF(MAX(F9:F16)&lt;=12,"U13",IF(MAX(F9:F16)&lt;=14,"U15",IF(MAX(F9:F16)&lt;=16,"U17",IF(MAX(F9:F16)&lt;=18,"U19",IF(MAX(F9:F16)&lt;=20,"U21",IF(MAX(F9:F16)&lt;=24,"U25","25+")))))))))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5" s="77">
        <v>7</v>
      </c>
      <c r="K15" s="78">
        <f t="array" ref="K15">LARGE((Meldeformular!$K$10:$K$109=P$6)*Meldeformular!$A$10:$A$109,7)</f>
        <v>0</v>
      </c>
      <c r="L15" s="145" t="str">
        <f>IF(K15&gt;0,VLOOKUP(K15,Meldeformular!$A$10:$O$109,2),"")</f>
        <v/>
      </c>
      <c r="M15" s="89" t="str">
        <f>IF(K15&gt;0,VLOOKUP(K15,Meldeformular!$A$10:$O$109,3),"")</f>
        <v/>
      </c>
      <c r="N15" s="89" t="str">
        <f>IF(K15&gt;0,VLOOKUP(K15,Meldeformular!$A$10:$O$109,6),"")</f>
        <v/>
      </c>
      <c r="O15" s="146" t="str">
        <f>IF(N15="","",IF(MAX(N9:N16)="","",IF(MAX(N9:N16)&lt;=10,"U11",IF(MAX(N9:N16)&lt;=12,"U13",IF(MAX(N9:N16)&lt;=14,"U15",IF(MAX(N9:N16)&lt;=16,"U17",IF(MAX(N9:N16)&lt;=18,"U19",IF(MAX(N9:N16)&lt;=20,"U21",IF(MAX(N9:N16)&lt;=24,"U25","25+")))))))))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6" spans="1:31" ht="15.75" thickBot="1">
      <c r="B16" s="77">
        <v>8</v>
      </c>
      <c r="C16" s="78">
        <f t="array" ref="C16">LARGE((Meldeformular!$K$10:$K$109=H$6)*Meldeformular!$A$10:$A$109,8)</f>
        <v>0</v>
      </c>
      <c r="D16" s="147" t="str">
        <f>IF(C16&gt;0,VLOOKUP(C16,Meldeformular!$A$10:$O$109,2),"")</f>
        <v/>
      </c>
      <c r="E16" s="148" t="str">
        <f>IF(C16&gt;0,VLOOKUP(C16,Meldeformular!$A$10:$O$109,3),"")</f>
        <v/>
      </c>
      <c r="F16" s="148" t="str">
        <f>IF(C16&gt;0,VLOOKUP(C16,Meldeformular!$A$10:$O$109,6),"")</f>
        <v/>
      </c>
      <c r="G16" s="149" t="str">
        <f>IF(F16="","",IF(MAX(F9:F16)="","",IF(MAX(F9:F16)&lt;=10,"U11",IF(MAX(F9:F16)&lt;=12,"U13",IF(MAX(F9:F16)&lt;=14,"U15",IF(MAX(F9:F16)&lt;=16,"U17",IF(MAX(F9:F16)&lt;=18,"U19",IF(MAX(F9:F16)&lt;=20,"U21",IF(MAX(F9:F16)&lt;=24,"U25","25+")))))))))</f>
        <v/>
      </c>
      <c r="J16" s="77">
        <v>8</v>
      </c>
      <c r="K16" s="78">
        <f t="array" ref="K16">LARGE((Meldeformular!$K$10:$K$109=P$6)*Meldeformular!$A$10:$A$109,8)</f>
        <v>0</v>
      </c>
      <c r="L16" s="147" t="str">
        <f>IF(K16&gt;0,VLOOKUP(K16,Meldeformular!$A$10:$O$109,2),"")</f>
        <v/>
      </c>
      <c r="M16" s="148" t="str">
        <f>IF(K16&gt;0,VLOOKUP(K16,Meldeformular!$A$10:$O$109,3),"")</f>
        <v/>
      </c>
      <c r="N16" s="148" t="str">
        <f>IF(K16&gt;0,VLOOKUP(K16,Meldeformular!$A$10:$O$109,6),"")</f>
        <v/>
      </c>
      <c r="O16" s="149" t="str">
        <f>IF(N16="","",IF(MAX(N9:N16)="","",IF(MAX(N9:N16)&lt;=10,"U11",IF(MAX(N9:N16)&lt;=12,"U13",IF(MAX(N9:N16)&lt;=14,"U15",IF(MAX(N9:N16)&lt;=16,"U17",IF(MAX(N9:N16)&lt;=18,"U19",IF(MAX(N9:N16)&lt;=20,"U21",IF(MAX(N9:N16)&lt;=24,"U25","25+")))))))))</f>
        <v/>
      </c>
    </row>
    <row r="17" spans="1:16" ht="15.75" thickBot="1"/>
    <row r="18" spans="1:16" ht="16.5" thickBot="1">
      <c r="B18" s="247" t="s">
        <v>24</v>
      </c>
      <c r="C18" s="249"/>
      <c r="D18" s="249"/>
      <c r="E18" s="249"/>
      <c r="F18" s="249"/>
      <c r="G18" s="78"/>
      <c r="H18" s="70">
        <v>3</v>
      </c>
      <c r="J18" s="247" t="s">
        <v>24</v>
      </c>
      <c r="K18" s="249"/>
      <c r="L18" s="249"/>
      <c r="M18" s="249"/>
      <c r="N18" s="249"/>
      <c r="O18" s="78"/>
      <c r="P18" s="70">
        <v>4</v>
      </c>
    </row>
    <row r="19" spans="1:16" ht="15.75" thickBot="1">
      <c r="A19" s="70">
        <v>3</v>
      </c>
      <c r="B19" s="141" t="s">
        <v>89</v>
      </c>
      <c r="C19" s="250" t="s">
        <v>142</v>
      </c>
      <c r="D19" s="251"/>
      <c r="E19" s="251"/>
      <c r="F19" s="251"/>
      <c r="G19" s="132"/>
      <c r="I19" s="70">
        <v>4</v>
      </c>
      <c r="J19" s="85" t="s">
        <v>89</v>
      </c>
      <c r="K19" s="252" t="s">
        <v>143</v>
      </c>
      <c r="L19" s="251"/>
      <c r="M19" s="251"/>
      <c r="N19" s="251"/>
      <c r="O19" s="132"/>
    </row>
    <row r="20" spans="1:16" ht="15.75" thickBot="1">
      <c r="B20" s="72" t="s">
        <v>66</v>
      </c>
      <c r="C20" s="73"/>
      <c r="D20" s="143" t="s">
        <v>17</v>
      </c>
      <c r="E20" s="87" t="s">
        <v>18</v>
      </c>
      <c r="F20" s="87" t="s">
        <v>21</v>
      </c>
      <c r="G20" s="144"/>
      <c r="J20" s="72" t="s">
        <v>66</v>
      </c>
      <c r="K20" s="73"/>
      <c r="L20" s="143" t="s">
        <v>17</v>
      </c>
      <c r="M20" s="87" t="s">
        <v>18</v>
      </c>
      <c r="N20" s="87" t="s">
        <v>21</v>
      </c>
      <c r="O20" s="144"/>
    </row>
    <row r="21" spans="1:16" ht="15.75" thickBot="1">
      <c r="B21" s="77">
        <v>1</v>
      </c>
      <c r="C21" s="78">
        <f t="array" ref="C21">LARGE((Meldeformular!$K$10:$K$109=H$18)*Meldeformular!$A$10:$A$109,1)</f>
        <v>0</v>
      </c>
      <c r="D21" s="145" t="str">
        <f>IF(C21&gt;0,VLOOKUP(C21,Meldeformular!$A$10:$O$109,2),"")</f>
        <v/>
      </c>
      <c r="E21" s="89" t="str">
        <f>IF(C21&gt;0,VLOOKUP(C21,Meldeformular!$A$10:$O$109,3),"")</f>
        <v/>
      </c>
      <c r="F21" s="89" t="str">
        <f>IF(C21&gt;0,VLOOKUP(C21,Meldeformular!$A$10:$O$109,6),"")</f>
        <v/>
      </c>
      <c r="G21" s="146" t="str">
        <f>IF(F21="","",IF(MAX(F21:F28)="","",IF(MAX(F21:F28)&lt;=10,"U11",IF(MAX(F21:F28)&lt;=12,"U13",IF(MAX(F21:F28)&lt;=14,"U15",IF(MAX(F21:F28)&lt;=16,"U17",IF(MAX(F21:F28)&lt;=18,"U19",IF(MAX(F21:F28)&lt;=20,"U21",IF(MAX(F21:F28)&lt;=24,"U25","25+")))))))))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1" s="77">
        <v>1</v>
      </c>
      <c r="K21" s="78">
        <f t="array" ref="K21">LARGE((Meldeformular!$K$10:$K$109=P$18)*Meldeformular!$A$10:$A$109,1)</f>
        <v>0</v>
      </c>
      <c r="L21" s="145" t="str">
        <f>IF(K21&gt;0,VLOOKUP(K21,Meldeformular!$A$10:$O$109,2),"")</f>
        <v/>
      </c>
      <c r="M21" s="89" t="str">
        <f>IF(K21&gt;0,VLOOKUP(K21,Meldeformular!$A$10:$O$109,3),"")</f>
        <v/>
      </c>
      <c r="N21" s="89" t="str">
        <f>IF(K21&gt;0,VLOOKUP(K21,Meldeformular!$A$10:$O$109,6),"")</f>
        <v/>
      </c>
      <c r="O21" s="146" t="str">
        <f>IF(N21="","",IF(MAX(N21:N28)="","",IF(MAX(N21:N28)&lt;=10,"U11",IF(MAX(N21:N28)&lt;=12,"U13",IF(MAX(N21:N28)&lt;=14,"U15",IF(MAX(N21:N28)&lt;=16,"U17",IF(MAX(N21:N28)&lt;=18,"U19",IF(MAX(N21:N28)&lt;=20,"U21",IF(MAX(N21:N28)&lt;=24,"U25","25+")))))))))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2" spans="1:16" ht="15.75" thickBot="1">
      <c r="B22" s="77">
        <v>2</v>
      </c>
      <c r="C22" s="78">
        <f t="array" ref="C22">LARGE((Meldeformular!$K$10:$K$109=H$18)*Meldeformular!$A$10:$A$109,2)</f>
        <v>0</v>
      </c>
      <c r="D22" s="145" t="str">
        <f>IF(C22&gt;0,VLOOKUP(C22,Meldeformular!$A$10:$O$109,2),"")</f>
        <v/>
      </c>
      <c r="E22" s="89" t="str">
        <f>IF(C22&gt;0,VLOOKUP(C22,Meldeformular!$A$10:$O$109,3),"")</f>
        <v/>
      </c>
      <c r="F22" s="89" t="str">
        <f>IF(C22&gt;0,VLOOKUP(C22,Meldeformular!$A$10:$O$109,6),"")</f>
        <v/>
      </c>
      <c r="G22" s="146" t="str">
        <f>IF(F22="","",IF(MAX(F21:F28)="","",IF(MAX(F21:F28)&lt;=10,"U11",IF(MAX(F21:F28)&lt;=12,"U13",IF(MAX(F21:F28)&lt;=14,"U15",IF(MAX(F21:F28)&lt;=16,"U17",IF(MAX(F21:F28)&lt;=18,"U19",IF(MAX(F21:F28)&lt;=20,"U21",IF(MAX(F21:F28)&lt;=24,"U25","25+")))))))))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2" s="77">
        <v>2</v>
      </c>
      <c r="K22" s="78">
        <f t="array" ref="K22">LARGE((Meldeformular!$K$10:$K$109=P$18)*Meldeformular!$A$10:$A$109,2)</f>
        <v>0</v>
      </c>
      <c r="L22" s="145" t="str">
        <f>IF(K22&gt;0,VLOOKUP(K22,Meldeformular!$A$10:$O$109,2),"")</f>
        <v/>
      </c>
      <c r="M22" s="89" t="str">
        <f>IF(K22&gt;0,VLOOKUP(K22,Meldeformular!$A$10:$O$109,3),"")</f>
        <v/>
      </c>
      <c r="N22" s="89" t="str">
        <f>IF(K22&gt;0,VLOOKUP(K22,Meldeformular!$A$10:$O$109,6),"")</f>
        <v/>
      </c>
      <c r="O22" s="146" t="str">
        <f>IF(N22="","",IF(MAX(N21:N28)="","",IF(MAX(N21:N28)&lt;=10,"U11",IF(MAX(N21:N28)&lt;=12,"U13",IF(MAX(N21:N28)&lt;=14,"U15",IF(MAX(N21:N28)&lt;=16,"U17",IF(MAX(N21:N28)&lt;=18,"U19",IF(MAX(N21:N28)&lt;=20,"U21",IF(MAX(N21:N28)&lt;=24,"U25","25+")))))))))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3" spans="1:16" ht="15.75" thickBot="1">
      <c r="B23" s="77">
        <v>3</v>
      </c>
      <c r="C23" s="78">
        <f t="array" ref="C23">LARGE((Meldeformular!$K$10:$K$109=H$18)*Meldeformular!$A$10:$A$109,3)</f>
        <v>0</v>
      </c>
      <c r="D23" s="145" t="str">
        <f>IF(C23&gt;0,VLOOKUP(C23,Meldeformular!$A$10:$O$109,2),"")</f>
        <v/>
      </c>
      <c r="E23" s="89" t="str">
        <f>IF(C23&gt;0,VLOOKUP(C23,Meldeformular!$A$10:$O$109,3),"")</f>
        <v/>
      </c>
      <c r="F23" s="89" t="str">
        <f>IF(C23&gt;0,VLOOKUP(C23,Meldeformular!$A$10:$O$109,6),"")</f>
        <v/>
      </c>
      <c r="G23" s="146" t="str">
        <f>IF(F23="","",IF(MAX(F21:F28)="","",IF(MAX(F21:F28)&lt;=10,"U11",IF(MAX(F21:F28)&lt;=12,"U13",IF(MAX(F21:F28)&lt;=14,"U15",IF(MAX(F21:F28)&lt;=16,"U17",IF(MAX(F21:F28)&lt;=18,"U19",IF(MAX(F21:F28)&lt;=20,"U21",IF(MAX(F21:F28)&lt;=24,"U25","25+")))))))))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3" s="77">
        <v>3</v>
      </c>
      <c r="K23" s="78">
        <f t="array" ref="K23">LARGE((Meldeformular!$K$10:$K$109=P$18)*Meldeformular!$A$10:$A$109,3)</f>
        <v>0</v>
      </c>
      <c r="L23" s="145" t="str">
        <f>IF(K23&gt;0,VLOOKUP(K23,Meldeformular!$A$10:$O$109,2),"")</f>
        <v/>
      </c>
      <c r="M23" s="89" t="str">
        <f>IF(K23&gt;0,VLOOKUP(K23,Meldeformular!$A$10:$O$109,3),"")</f>
        <v/>
      </c>
      <c r="N23" s="89" t="str">
        <f>IF(K23&gt;0,VLOOKUP(K23,Meldeformular!$A$10:$O$109,6),"")</f>
        <v/>
      </c>
      <c r="O23" s="146" t="str">
        <f>IF(N23="","",IF(MAX(N21:N28)="","",IF(MAX(N21:N28)&lt;=10,"U11",IF(MAX(N21:N28)&lt;=12,"U13",IF(MAX(N21:N28)&lt;=14,"U15",IF(MAX(N21:N28)&lt;=16,"U17",IF(MAX(N21:N28)&lt;=18,"U19",IF(MAX(N21:N28)&lt;=20,"U21",IF(MAX(N21:N28)&lt;=24,"U25","25+")))))))))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4" spans="1:16" ht="15.75" thickBot="1">
      <c r="B24" s="77">
        <v>4</v>
      </c>
      <c r="C24" s="78">
        <f t="array" ref="C24">LARGE((Meldeformular!$K$10:$K$109=H$18)*Meldeformular!$A$10:$A$109,4)</f>
        <v>0</v>
      </c>
      <c r="D24" s="145" t="str">
        <f>IF(C24&gt;0,VLOOKUP(C24,Meldeformular!$A$10:$O$109,2),"")</f>
        <v/>
      </c>
      <c r="E24" s="89" t="str">
        <f>IF(C24&gt;0,VLOOKUP(C24,Meldeformular!$A$10:$O$109,3),"")</f>
        <v/>
      </c>
      <c r="F24" s="89" t="str">
        <f>IF(C24&gt;0,VLOOKUP(C24,Meldeformular!$A$10:$O$109,6),"")</f>
        <v/>
      </c>
      <c r="G24" s="146" t="str">
        <f>IF(F24="","",IF(MAX(F21:F28)="","",IF(MAX(F21:F28)&lt;=10,"U11",IF(MAX(F21:F28)&lt;=12,"U13",IF(MAX(F21:F28)&lt;=14,"U15",IF(MAX(F21:F28)&lt;=16,"U17",IF(MAX(F21:F28)&lt;=18,"U19",IF(MAX(F21:F28)&lt;=20,"U21",IF(MAX(F21:F28)&lt;=24,"U25","25+")))))))))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4" s="77">
        <v>4</v>
      </c>
      <c r="K24" s="78">
        <f t="array" ref="K24">LARGE((Meldeformular!$K$10:$K$109=P$18)*Meldeformular!$A$10:$A$109,4)</f>
        <v>0</v>
      </c>
      <c r="L24" s="145" t="str">
        <f>IF(K24&gt;0,VLOOKUP(K24,Meldeformular!$A$10:$O$109,2),"")</f>
        <v/>
      </c>
      <c r="M24" s="89" t="str">
        <f>IF(K24&gt;0,VLOOKUP(K24,Meldeformular!$A$10:$O$109,3),"")</f>
        <v/>
      </c>
      <c r="N24" s="89" t="str">
        <f>IF(K24&gt;0,VLOOKUP(K24,Meldeformular!$A$10:$O$109,6),"")</f>
        <v/>
      </c>
      <c r="O24" s="146" t="str">
        <f>IF(N24="","",IF(MAX(N21:N28)="","",IF(MAX(N21:N28)&lt;=10,"U11",IF(MAX(N21:N28)&lt;=12,"U13",IF(MAX(N21:N28)&lt;=14,"U15",IF(MAX(N21:N28)&lt;=16,"U17",IF(MAX(N21:N28)&lt;=18,"U19",IF(MAX(N21:N28)&lt;=20,"U21",IF(MAX(N21:N28)&lt;=24,"U25","25+")))))))))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5" spans="1:16" ht="15.75" thickBot="1">
      <c r="B25" s="77">
        <v>5</v>
      </c>
      <c r="C25" s="78">
        <f t="array" ref="C25">LARGE((Meldeformular!$K$10:$K$109=H$18)*Meldeformular!$A$10:$A$109,5)</f>
        <v>0</v>
      </c>
      <c r="D25" s="145" t="str">
        <f>IF(C25&gt;0,VLOOKUP(C25,Meldeformular!$A$10:$O$109,2),"")</f>
        <v/>
      </c>
      <c r="E25" s="89" t="str">
        <f>IF(C25&gt;0,VLOOKUP(C25,Meldeformular!$A$10:$O$109,3),"")</f>
        <v/>
      </c>
      <c r="F25" s="89" t="str">
        <f>IF(C25&gt;0,VLOOKUP(C25,Meldeformular!$A$10:$O$109,6),"")</f>
        <v/>
      </c>
      <c r="G25" s="146" t="str">
        <f>IF(F25="","",IF(MAX(F21:F28)="","",IF(MAX(F21:F28)&lt;=10,"U11",IF(MAX(F21:F28)&lt;=12,"U13",IF(MAX(F21:F28)&lt;=14,"U15",IF(MAX(F21:F28)&lt;=16,"U17",IF(MAX(F21:F28)&lt;=18,"U19",IF(MAX(F21:F28)&lt;=20,"U21",IF(MAX(F21:F28)&lt;=24,"U25","25+")))))))))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5" s="77">
        <v>5</v>
      </c>
      <c r="K25" s="78">
        <f t="array" ref="K25">LARGE((Meldeformular!$K$10:$K$109=P$18)*Meldeformular!$A$10:$A$109,5)</f>
        <v>0</v>
      </c>
      <c r="L25" s="145" t="str">
        <f>IF(K25&gt;0,VLOOKUP(K25,Meldeformular!$A$10:$O$109,2),"")</f>
        <v/>
      </c>
      <c r="M25" s="89" t="str">
        <f>IF(K25&gt;0,VLOOKUP(K25,Meldeformular!$A$10:$O$109,3),"")</f>
        <v/>
      </c>
      <c r="N25" s="89" t="str">
        <f>IF(K25&gt;0,VLOOKUP(K25,Meldeformular!$A$10:$O$109,6),"")</f>
        <v/>
      </c>
      <c r="O25" s="146" t="str">
        <f>IF(N25="","",IF(MAX(N21:N28)="","",IF(MAX(N21:N28)&lt;=10,"U11",IF(MAX(N21:N28)&lt;=12,"U13",IF(MAX(N21:N28)&lt;=14,"U15",IF(MAX(N21:N28)&lt;=16,"U17",IF(MAX(N21:N28)&lt;=18,"U19",IF(MAX(N21:N28)&lt;=20,"U21",IF(MAX(N21:N28)&lt;=24,"U25","25+")))))))))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6" spans="1:16" ht="15.75" thickBot="1">
      <c r="B26" s="77">
        <v>6</v>
      </c>
      <c r="C26" s="78">
        <f t="array" ref="C26">LARGE((Meldeformular!$K$10:$K$109=H$18)*Meldeformular!$A$10:$A$109,6)</f>
        <v>0</v>
      </c>
      <c r="D26" s="145" t="str">
        <f>IF(C26&gt;0,VLOOKUP(C26,Meldeformular!$A$10:$O$109,2),"")</f>
        <v/>
      </c>
      <c r="E26" s="89" t="str">
        <f>IF(C26&gt;0,VLOOKUP(C26,Meldeformular!$A$10:$O$109,3),"")</f>
        <v/>
      </c>
      <c r="F26" s="89" t="str">
        <f>IF(C26&gt;0,VLOOKUP(C26,Meldeformular!$A$10:$O$109,6),"")</f>
        <v/>
      </c>
      <c r="G26" s="146" t="str">
        <f>IF(F26="","",IF(MAX(F21:F28)="","",IF(MAX(F21:F28)&lt;=10,"U11",IF(MAX(F21:F28)&lt;=12,"U13",IF(MAX(F21:F28)&lt;=14,"U15",IF(MAX(F21:F28)&lt;=16,"U17",IF(MAX(F21:F28)&lt;=18,"U19",IF(MAX(F21:F28)&lt;=20,"U21",IF(MAX(F21:F28)&lt;=24,"U25","25+")))))))))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6" s="77">
        <v>6</v>
      </c>
      <c r="K26" s="78">
        <f t="array" ref="K26">LARGE((Meldeformular!$K$10:$K$109=P$18)*Meldeformular!$A$10:$A$109,6)</f>
        <v>0</v>
      </c>
      <c r="L26" s="145" t="str">
        <f>IF(K26&gt;0,VLOOKUP(K26,Meldeformular!$A$10:$O$109,2),"")</f>
        <v/>
      </c>
      <c r="M26" s="89" t="str">
        <f>IF(K26&gt;0,VLOOKUP(K26,Meldeformular!$A$10:$O$109,3),"")</f>
        <v/>
      </c>
      <c r="N26" s="89" t="str">
        <f>IF(K26&gt;0,VLOOKUP(K26,Meldeformular!$A$10:$O$109,6),"")</f>
        <v/>
      </c>
      <c r="O26" s="146" t="str">
        <f>IF(N26="","",IF(MAX(N21:N28)="","",IF(MAX(N21:N28)&lt;=10,"U11",IF(MAX(N21:N28)&lt;=12,"U13",IF(MAX(N21:N28)&lt;=14,"U15",IF(MAX(N21:N28)&lt;=16,"U17",IF(MAX(N21:N28)&lt;=18,"U19",IF(MAX(N21:N28)&lt;=20,"U21",IF(MAX(N21:N28)&lt;=24,"U25","25+")))))))))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7" spans="1:16" ht="15.75" thickBot="1">
      <c r="B27" s="77">
        <v>7</v>
      </c>
      <c r="C27" s="78">
        <f t="array" ref="C27">LARGE((Meldeformular!$K$10:$K$109=H$18)*Meldeformular!$A$10:$A$109,7)</f>
        <v>0</v>
      </c>
      <c r="D27" s="145" t="str">
        <f>IF(C27&gt;0,VLOOKUP(C27,Meldeformular!$A$10:$O$109,2),"")</f>
        <v/>
      </c>
      <c r="E27" s="89" t="str">
        <f>IF(C27&gt;0,VLOOKUP(C27,Meldeformular!$A$10:$O$109,3),"")</f>
        <v/>
      </c>
      <c r="F27" s="89" t="str">
        <f>IF(C27&gt;0,VLOOKUP(C27,Meldeformular!$A$10:$O$109,6),"")</f>
        <v/>
      </c>
      <c r="G27" s="146" t="str">
        <f>IF(F27="","",IF(MAX(F21:F28)="","",IF(MAX(F21:F28)&lt;=10,"U11",IF(MAX(F21:F28)&lt;=12,"U13",IF(MAX(F21:F28)&lt;=14,"U15",IF(MAX(F21:F28)&lt;=16,"U17",IF(MAX(F21:F28)&lt;=18,"U19",IF(MAX(F21:F28)&lt;=20,"U21",IF(MAX(F21:F28)&lt;=24,"U25","25+")))))))))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7" s="77">
        <v>7</v>
      </c>
      <c r="K27" s="78">
        <f t="array" ref="K27">LARGE((Meldeformular!$K$10:$K$109=P$18)*Meldeformular!$A$10:$A$109,7)</f>
        <v>0</v>
      </c>
      <c r="L27" s="145" t="str">
        <f>IF(K27&gt;0,VLOOKUP(K27,Meldeformular!$A$10:$O$109,2),"")</f>
        <v/>
      </c>
      <c r="M27" s="89" t="str">
        <f>IF(K27&gt;0,VLOOKUP(K27,Meldeformular!$A$10:$O$109,3),"")</f>
        <v/>
      </c>
      <c r="N27" s="89" t="str">
        <f>IF(K27&gt;0,VLOOKUP(K27,Meldeformular!$A$10:$O$109,6),"")</f>
        <v/>
      </c>
      <c r="O27" s="146" t="str">
        <f>IF(N27="","",IF(MAX(N21:N28)="","",IF(MAX(N21:N28)&lt;=10,"U11",IF(MAX(N21:N28)&lt;=12,"U13",IF(MAX(N21:N28)&lt;=14,"U15",IF(MAX(N21:N28)&lt;=16,"U17",IF(MAX(N21:N28)&lt;=18,"U19",IF(MAX(N21:N28)&lt;=20,"U21",IF(MAX(N21:N28)&lt;=24,"U25","25+")))))))))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8" spans="1:16" ht="15.75" thickBot="1">
      <c r="B28" s="77">
        <v>8</v>
      </c>
      <c r="C28" s="78">
        <f t="array" ref="C28">LARGE((Meldeformular!$K$10:$K$109=H$18)*Meldeformular!$A$10:$A$109,8)</f>
        <v>0</v>
      </c>
      <c r="D28" s="147" t="str">
        <f>IF(C28&gt;0,VLOOKUP(C28,Meldeformular!$A$10:$O$109,2),"")</f>
        <v/>
      </c>
      <c r="E28" s="148" t="str">
        <f>IF(C28&gt;0,VLOOKUP(C28,Meldeformular!$A$10:$O$109,3),"")</f>
        <v/>
      </c>
      <c r="F28" s="148" t="str">
        <f>IF(C28&gt;0,VLOOKUP(C28,Meldeformular!$A$10:$O$109,6),"")</f>
        <v/>
      </c>
      <c r="G28" s="149" t="str">
        <f>IF(F28="","",IF(MAX(F21:F28)="","",IF(MAX(F21:F28)&lt;=10,"U11",IF(MAX(F21:F28)&lt;=12,"U13",IF(MAX(F21:F28)&lt;=14,"U15",IF(MAX(F21:F28)&lt;=16,"U17",IF(MAX(F21:F28)&lt;=18,"U19",IF(MAX(F21:F28)&lt;=20,"U21",IF(MAX(F21:F28)&lt;=24,"U25","25+")))))))))</f>
        <v/>
      </c>
      <c r="J28" s="77">
        <v>8</v>
      </c>
      <c r="K28" s="78">
        <f t="array" ref="K28">LARGE((Meldeformular!$K$10:$K$109=P$18)*Meldeformular!$A$10:$A$109,8)</f>
        <v>0</v>
      </c>
      <c r="L28" s="147" t="str">
        <f>IF(K28&gt;0,VLOOKUP(K28,Meldeformular!$A$10:$O$109,2),"")</f>
        <v/>
      </c>
      <c r="M28" s="148" t="str">
        <f>IF(K28&gt;0,VLOOKUP(K28,Meldeformular!$A$10:$O$109,3),"")</f>
        <v/>
      </c>
      <c r="N28" s="148" t="str">
        <f>IF(K28&gt;0,VLOOKUP(K28,Meldeformular!$A$10:$O$109,6),"")</f>
        <v/>
      </c>
      <c r="O28" s="149" t="str">
        <f>IF(N28="","",IF(MAX(N21:N28)="","",IF(MAX(N21:N28)&lt;=10,"U11",IF(MAX(N21:N28)&lt;=12,"U13",IF(MAX(N21:N28)&lt;=14,"U15",IF(MAX(N21:N28)&lt;=16,"U17",IF(MAX(N21:N28)&lt;=18,"U19",IF(MAX(N21:N28)&lt;=20,"U21",IF(MAX(N21:N28)&lt;=24,"U25","25+")))))))))</f>
        <v/>
      </c>
    </row>
    <row r="29" spans="1:16" ht="15.75" thickBot="1"/>
    <row r="30" spans="1:16" ht="16.5" thickBot="1">
      <c r="B30" s="247" t="s">
        <v>24</v>
      </c>
      <c r="C30" s="249"/>
      <c r="D30" s="249"/>
      <c r="E30" s="249"/>
      <c r="F30" s="249"/>
      <c r="G30" s="78"/>
      <c r="H30" s="70">
        <v>5</v>
      </c>
      <c r="J30" s="247" t="s">
        <v>24</v>
      </c>
      <c r="K30" s="249"/>
      <c r="L30" s="249"/>
      <c r="M30" s="249"/>
      <c r="N30" s="249"/>
      <c r="O30" s="78"/>
      <c r="P30" s="70">
        <v>6</v>
      </c>
    </row>
    <row r="31" spans="1:16" ht="15.75" thickBot="1">
      <c r="A31" s="70">
        <v>5</v>
      </c>
      <c r="B31" s="141" t="s">
        <v>89</v>
      </c>
      <c r="C31" s="250" t="s">
        <v>144</v>
      </c>
      <c r="D31" s="251"/>
      <c r="E31" s="251"/>
      <c r="F31" s="251"/>
      <c r="G31" s="132"/>
      <c r="I31" s="70">
        <v>6</v>
      </c>
      <c r="J31" s="85" t="s">
        <v>89</v>
      </c>
      <c r="K31" s="252" t="s">
        <v>145</v>
      </c>
      <c r="L31" s="251"/>
      <c r="M31" s="251"/>
      <c r="N31" s="251"/>
      <c r="O31" s="132"/>
    </row>
    <row r="32" spans="1:16" ht="15.75" thickBot="1">
      <c r="B32" s="76" t="s">
        <v>66</v>
      </c>
      <c r="C32" s="73"/>
      <c r="D32" s="143" t="s">
        <v>17</v>
      </c>
      <c r="E32" s="87" t="s">
        <v>18</v>
      </c>
      <c r="F32" s="87" t="s">
        <v>21</v>
      </c>
      <c r="G32" s="144"/>
      <c r="J32" s="76" t="s">
        <v>66</v>
      </c>
      <c r="K32" s="73"/>
      <c r="L32" s="143" t="s">
        <v>17</v>
      </c>
      <c r="M32" s="87" t="s">
        <v>18</v>
      </c>
      <c r="N32" s="87" t="s">
        <v>21</v>
      </c>
      <c r="O32" s="144"/>
    </row>
    <row r="33" spans="1:16" ht="15.75" thickBot="1">
      <c r="B33" s="90">
        <v>1</v>
      </c>
      <c r="C33" s="83">
        <f t="array" ref="C33">LARGE((Meldeformular!$K$10:$K$109=H$30)*Meldeformular!$A$10:$A$109,1)</f>
        <v>0</v>
      </c>
      <c r="D33" s="145" t="str">
        <f>IF(C33&gt;0,VLOOKUP(C33,Meldeformular!$A$10:$O$109,2),"")</f>
        <v/>
      </c>
      <c r="E33" s="89" t="str">
        <f>IF(C33&gt;0,VLOOKUP(C33,Meldeformular!$A$10:$O$109,3),"")</f>
        <v/>
      </c>
      <c r="F33" s="89" t="str">
        <f>IF(C33&gt;0,VLOOKUP(C33,Meldeformular!$A$10:$O$109,6),"")</f>
        <v/>
      </c>
      <c r="G33" s="146" t="str">
        <f>IF(F33="","",IF(MAX(F33:F40)="","",IF(MAX(F33:F40)&lt;=10,"U11",IF(MAX(F33:F40)&lt;=12,"U13",IF(MAX(F33:F40)&lt;=14,"U15",IF(MAX(F33:F40)&lt;=16,"U17",IF(MAX(F33:F40)&lt;=18,"U19",IF(MAX(F33:F40)&lt;=20,"U21",IF(MAX(F33:F40)&lt;=24,"U25","25+")))))))))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3" s="90">
        <v>1</v>
      </c>
      <c r="K33" s="83">
        <f t="array" ref="K33">LARGE((Meldeformular!$K$10:$K$109=P$30)*Meldeformular!$A$10:$A$109,1)</f>
        <v>0</v>
      </c>
      <c r="L33" s="145" t="str">
        <f>IF(K33&gt;0,VLOOKUP(K33,Meldeformular!$A$10:$O$109,2),"")</f>
        <v/>
      </c>
      <c r="M33" s="89" t="str">
        <f>IF(K33&gt;0,VLOOKUP(K33,Meldeformular!$A$10:$O$109,3),"")</f>
        <v/>
      </c>
      <c r="N33" s="89" t="str">
        <f>IF(K33&gt;0,VLOOKUP(K33,Meldeformular!$A$10:$O$109,6),"")</f>
        <v/>
      </c>
      <c r="O33" s="146" t="str">
        <f>IF(N33="","",IF(MAX(N33:N40)="","",IF(MAX(N33:N40)&lt;=10,"U11",IF(MAX(N33:N40)&lt;=12,"U13",IF(MAX(N33:N40)&lt;=14,"U15",IF(MAX(N33:N40)&lt;=16,"U17",IF(MAX(N33:N40)&lt;=18,"U19",IF(MAX(N33:N40)&lt;=20,"U21",IF(MAX(N33:N40)&lt;=24,"U25","25+")))))))))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34" spans="1:16" ht="15.75" thickBot="1">
      <c r="B34" s="77">
        <v>2</v>
      </c>
      <c r="C34" s="78">
        <f t="array" ref="C34">LARGE((Meldeformular!$K$10:$K$109=H$30)*Meldeformular!$A$10:$A$109,2)</f>
        <v>0</v>
      </c>
      <c r="D34" s="145" t="str">
        <f>IF(C34&gt;0,VLOOKUP(C34,Meldeformular!$A$10:$O$109,2),"")</f>
        <v/>
      </c>
      <c r="E34" s="89" t="str">
        <f>IF(C34&gt;0,VLOOKUP(C34,Meldeformular!$A$10:$O$109,3),"")</f>
        <v/>
      </c>
      <c r="F34" s="89" t="str">
        <f>IF(C34&gt;0,VLOOKUP(C34,Meldeformular!$A$10:$O$109,6),"")</f>
        <v/>
      </c>
      <c r="G34" s="146" t="str">
        <f>IF(F34="","",IF(MAX(F33:F40)="","",IF(MAX(F33:F40)&lt;=10,"U11",IF(MAX(F33:F40)&lt;=12,"U13",IF(MAX(F33:F40)&lt;=14,"U15",IF(MAX(F33:F40)&lt;=16,"U17",IF(MAX(F33:F40)&lt;=18,"U19",IF(MAX(F33:F40)&lt;=20,"U21",IF(MAX(F33:F40)&lt;=24,"U25","25+")))))))))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4" s="77">
        <v>2</v>
      </c>
      <c r="K34" s="78">
        <f t="array" ref="K34">LARGE((Meldeformular!$K$10:$K$109=P$30)*Meldeformular!$A$10:$A$109,2)</f>
        <v>0</v>
      </c>
      <c r="L34" s="145" t="str">
        <f>IF(K34&gt;0,VLOOKUP(K34,Meldeformular!$A$10:$O$109,2),"")</f>
        <v/>
      </c>
      <c r="M34" s="89" t="str">
        <f>IF(K34&gt;0,VLOOKUP(K34,Meldeformular!$A$10:$O$109,3),"")</f>
        <v/>
      </c>
      <c r="N34" s="89" t="str">
        <f>IF(K34&gt;0,VLOOKUP(K34,Meldeformular!$A$10:$O$109,6),"")</f>
        <v/>
      </c>
      <c r="O34" s="146" t="str">
        <f>IF(N34="","",IF(MAX(N33:N40)="","",IF(MAX(N33:N40)&lt;=10,"U11",IF(MAX(N33:N40)&lt;=12,"U13",IF(MAX(N33:N40)&lt;=14,"U15",IF(MAX(N33:N40)&lt;=16,"U17",IF(MAX(N33:N40)&lt;=18,"U19",IF(MAX(N33:N40)&lt;=20,"U21",IF(MAX(N33:N40)&lt;=24,"U25","25+")))))))))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35" spans="1:16" ht="15.75" thickBot="1">
      <c r="B35" s="77">
        <v>3</v>
      </c>
      <c r="C35" s="78">
        <f t="array" ref="C35">LARGE((Meldeformular!$K$10:$K$109=H$30)*Meldeformular!$A$10:$A$109,3)</f>
        <v>0</v>
      </c>
      <c r="D35" s="145" t="str">
        <f>IF(C35&gt;0,VLOOKUP(C35,Meldeformular!$A$10:$O$109,2),"")</f>
        <v/>
      </c>
      <c r="E35" s="89" t="str">
        <f>IF(C35&gt;0,VLOOKUP(C35,Meldeformular!$A$10:$O$109,3),"")</f>
        <v/>
      </c>
      <c r="F35" s="89" t="str">
        <f>IF(C35&gt;0,VLOOKUP(C35,Meldeformular!$A$10:$O$109,6),"")</f>
        <v/>
      </c>
      <c r="G35" s="146" t="str">
        <f>IF(F35="","",IF(MAX(F33:F40)="","",IF(MAX(F33:F40)&lt;=10,"U11",IF(MAX(F33:F40)&lt;=12,"U13",IF(MAX(F33:F40)&lt;=14,"U15",IF(MAX(F33:F40)&lt;=16,"U17",IF(MAX(F33:F40)&lt;=18,"U19",IF(MAX(F33:F40)&lt;=20,"U21",IF(MAX(F33:F40)&lt;=24,"U25","25+")))))))))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5" s="77">
        <v>3</v>
      </c>
      <c r="K35" s="78">
        <f t="array" ref="K35">LARGE((Meldeformular!$K$10:$K$109=P$30)*Meldeformular!$A$10:$A$109,3)</f>
        <v>0</v>
      </c>
      <c r="L35" s="145" t="str">
        <f>IF(K35&gt;0,VLOOKUP(K35,Meldeformular!$A$10:$O$109,2),"")</f>
        <v/>
      </c>
      <c r="M35" s="89" t="str">
        <f>IF(K35&gt;0,VLOOKUP(K35,Meldeformular!$A$10:$O$109,3),"")</f>
        <v/>
      </c>
      <c r="N35" s="89" t="str">
        <f>IF(K35&gt;0,VLOOKUP(K35,Meldeformular!$A$10:$O$109,6),"")</f>
        <v/>
      </c>
      <c r="O35" s="146" t="str">
        <f>IF(N35="","",IF(MAX(N33:N40)="","",IF(MAX(N33:N40)&lt;=10,"U11",IF(MAX(N33:N40)&lt;=12,"U13",IF(MAX(N33:N40)&lt;=14,"U15",IF(MAX(N33:N40)&lt;=16,"U17",IF(MAX(N33:N40)&lt;=18,"U19",IF(MAX(N33:N40)&lt;=20,"U21",IF(MAX(N33:N40)&lt;=24,"U25","25+")))))))))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36" spans="1:16" ht="15.75" thickBot="1">
      <c r="B36" s="77">
        <v>4</v>
      </c>
      <c r="C36" s="78">
        <f t="array" ref="C36">LARGE((Meldeformular!$K$10:$K$109=H$30)*Meldeformular!$A$10:$A$109,4)</f>
        <v>0</v>
      </c>
      <c r="D36" s="145" t="str">
        <f>IF(C36&gt;0,VLOOKUP(C36,Meldeformular!$A$10:$O$109,2),"")</f>
        <v/>
      </c>
      <c r="E36" s="89" t="str">
        <f>IF(C36&gt;0,VLOOKUP(C36,Meldeformular!$A$10:$O$109,3),"")</f>
        <v/>
      </c>
      <c r="F36" s="89" t="str">
        <f>IF(C36&gt;0,VLOOKUP(C36,Meldeformular!$A$10:$O$109,6),"")</f>
        <v/>
      </c>
      <c r="G36" s="146" t="str">
        <f>IF(F36="","",IF(MAX(F33:F40)="","",IF(MAX(F33:F40)&lt;=10,"U11",IF(MAX(F33:F40)&lt;=12,"U13",IF(MAX(F33:F40)&lt;=14,"U15",IF(MAX(F33:F40)&lt;=16,"U17",IF(MAX(F33:F40)&lt;=18,"U19",IF(MAX(F33:F40)&lt;=20,"U21",IF(MAX(F33:F40)&lt;=24,"U25","25+")))))))))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6" s="77">
        <v>4</v>
      </c>
      <c r="K36" s="78">
        <f t="array" ref="K36">LARGE((Meldeformular!$K$10:$K$109=P$30)*Meldeformular!$A$10:$A$109,4)</f>
        <v>0</v>
      </c>
      <c r="L36" s="145" t="str">
        <f>IF(K36&gt;0,VLOOKUP(K36,Meldeformular!$A$10:$O$109,2),"")</f>
        <v/>
      </c>
      <c r="M36" s="89" t="str">
        <f>IF(K36&gt;0,VLOOKUP(K36,Meldeformular!$A$10:$O$109,3),"")</f>
        <v/>
      </c>
      <c r="N36" s="89" t="str">
        <f>IF(K36&gt;0,VLOOKUP(K36,Meldeformular!$A$10:$O$109,6),"")</f>
        <v/>
      </c>
      <c r="O36" s="146" t="str">
        <f>IF(N36="","",IF(MAX(N33:N40)="","",IF(MAX(N33:N40)&lt;=10,"U11",IF(MAX(N33:N40)&lt;=12,"U13",IF(MAX(N33:N40)&lt;=14,"U15",IF(MAX(N33:N40)&lt;=16,"U17",IF(MAX(N33:N40)&lt;=18,"U19",IF(MAX(N33:N40)&lt;=20,"U21",IF(MAX(N33:N40)&lt;=24,"U25","25+")))))))))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37" spans="1:16" ht="15.75" thickBot="1">
      <c r="B37" s="77">
        <v>5</v>
      </c>
      <c r="C37" s="78">
        <f t="array" ref="C37">LARGE((Meldeformular!$K$10:$K$109=H$30)*Meldeformular!$A$10:$A$109,5)</f>
        <v>0</v>
      </c>
      <c r="D37" s="145" t="str">
        <f>IF(C37&gt;0,VLOOKUP(C37,Meldeformular!$A$10:$O$109,2),"")</f>
        <v/>
      </c>
      <c r="E37" s="89" t="str">
        <f>IF(C37&gt;0,VLOOKUP(C37,Meldeformular!$A$10:$O$109,3),"")</f>
        <v/>
      </c>
      <c r="F37" s="89" t="str">
        <f>IF(C37&gt;0,VLOOKUP(C37,Meldeformular!$A$10:$O$109,6),"")</f>
        <v/>
      </c>
      <c r="G37" s="146" t="str">
        <f>IF(F37="","",IF(MAX(F33:F40)="","",IF(MAX(F33:F40)&lt;=10,"U11",IF(MAX(F33:F40)&lt;=12,"U13",IF(MAX(F33:F40)&lt;=14,"U15",IF(MAX(F33:F40)&lt;=16,"U17",IF(MAX(F33:F40)&lt;=18,"U19",IF(MAX(F33:F40)&lt;=20,"U21",IF(MAX(F33:F40)&lt;=24,"U25","25+")))))))))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7" s="77">
        <v>5</v>
      </c>
      <c r="K37" s="78">
        <f t="array" ref="K37">LARGE((Meldeformular!$K$10:$K$109=P$30)*Meldeformular!$A$10:$A$109,5)</f>
        <v>0</v>
      </c>
      <c r="L37" s="145" t="str">
        <f>IF(K37&gt;0,VLOOKUP(K37,Meldeformular!$A$10:$O$109,2),"")</f>
        <v/>
      </c>
      <c r="M37" s="89" t="str">
        <f>IF(K37&gt;0,VLOOKUP(K37,Meldeformular!$A$10:$O$109,3),"")</f>
        <v/>
      </c>
      <c r="N37" s="89" t="str">
        <f>IF(K37&gt;0,VLOOKUP(K37,Meldeformular!$A$10:$O$109,6),"")</f>
        <v/>
      </c>
      <c r="O37" s="146" t="str">
        <f>IF(N37="","",IF(MAX(N33:N40)="","",IF(MAX(N33:N40)&lt;=10,"U11",IF(MAX(N33:N40)&lt;=12,"U13",IF(MAX(N33:N40)&lt;=14,"U15",IF(MAX(N33:N40)&lt;=16,"U17",IF(MAX(N33:N40)&lt;=18,"U19",IF(MAX(N33:N40)&lt;=20,"U21",IF(MAX(N33:N40)&lt;=24,"U25","25+")))))))))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38" spans="1:16" ht="15.75" thickBot="1">
      <c r="B38" s="77">
        <v>6</v>
      </c>
      <c r="C38" s="78">
        <f t="array" ref="C38">LARGE((Meldeformular!$K$10:$K$109=H$30)*Meldeformular!$A$10:$A$109,6)</f>
        <v>0</v>
      </c>
      <c r="D38" s="145" t="str">
        <f>IF(C38&gt;0,VLOOKUP(C38,Meldeformular!$A$10:$O$109,2),"")</f>
        <v/>
      </c>
      <c r="E38" s="89" t="str">
        <f>IF(C38&gt;0,VLOOKUP(C38,Meldeformular!$A$10:$O$109,3),"")</f>
        <v/>
      </c>
      <c r="F38" s="89" t="str">
        <f>IF(C38&gt;0,VLOOKUP(C38,Meldeformular!$A$10:$O$109,6),"")</f>
        <v/>
      </c>
      <c r="G38" s="146" t="str">
        <f>IF(F38="","",IF(MAX(F33:F40)="","",IF(MAX(F33:F40)&lt;=10,"U11",IF(MAX(F33:F40)&lt;=12,"U13",IF(MAX(F33:F40)&lt;=14,"U15",IF(MAX(F33:F40)&lt;=16,"U17",IF(MAX(F33:F40)&lt;=18,"U19",IF(MAX(F33:F40)&lt;=20,"U21",IF(MAX(F33:F40)&lt;=24,"U25","25+")))))))))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8" s="77">
        <v>6</v>
      </c>
      <c r="K38" s="78">
        <f t="array" ref="K38">LARGE((Meldeformular!$K$10:$K$109=P$30)*Meldeformular!$A$10:$A$109,6)</f>
        <v>0</v>
      </c>
      <c r="L38" s="145" t="str">
        <f>IF(K38&gt;0,VLOOKUP(K38,Meldeformular!$A$10:$O$109,2),"")</f>
        <v/>
      </c>
      <c r="M38" s="89" t="str">
        <f>IF(K38&gt;0,VLOOKUP(K38,Meldeformular!$A$10:$O$109,3),"")</f>
        <v/>
      </c>
      <c r="N38" s="89" t="str">
        <f>IF(K38&gt;0,VLOOKUP(K38,Meldeformular!$A$10:$O$109,6),"")</f>
        <v/>
      </c>
      <c r="O38" s="146" t="str">
        <f>IF(N38="","",IF(MAX(N33:N40)="","",IF(MAX(N33:N40)&lt;=10,"U11",IF(MAX(N33:N40)&lt;=12,"U13",IF(MAX(N33:N40)&lt;=14,"U15",IF(MAX(N33:N40)&lt;=16,"U17",IF(MAX(N33:N40)&lt;=18,"U19",IF(MAX(N33:N40)&lt;=20,"U21",IF(MAX(N33:N40)&lt;=24,"U25","25+")))))))))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39" spans="1:16" ht="15.75" thickBot="1">
      <c r="B39" s="77">
        <v>7</v>
      </c>
      <c r="C39" s="78">
        <f t="array" ref="C39">LARGE((Meldeformular!$K$10:$K$109=H$30)*Meldeformular!$A$10:$A$109,7)</f>
        <v>0</v>
      </c>
      <c r="D39" s="145" t="str">
        <f>IF(C39&gt;0,VLOOKUP(C39,Meldeformular!$A$10:$O$109,2),"")</f>
        <v/>
      </c>
      <c r="E39" s="89" t="str">
        <f>IF(C39&gt;0,VLOOKUP(C39,Meldeformular!$A$10:$O$109,3),"")</f>
        <v/>
      </c>
      <c r="F39" s="89" t="str">
        <f>IF(C39&gt;0,VLOOKUP(C39,Meldeformular!$A$10:$O$109,6),"")</f>
        <v/>
      </c>
      <c r="G39" s="146" t="str">
        <f>IF(F39="","",IF(MAX(F33:F40)="","",IF(MAX(F33:F40)&lt;=10,"U11",IF(MAX(F33:F40)&lt;=12,"U13",IF(MAX(F33:F40)&lt;=14,"U15",IF(MAX(F33:F40)&lt;=16,"U17",IF(MAX(F33:F40)&lt;=18,"U19",IF(MAX(F33:F40)&lt;=20,"U21",IF(MAX(F33:F40)&lt;=24,"U25","25+")))))))))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39" s="77">
        <v>7</v>
      </c>
      <c r="K39" s="78">
        <f t="array" ref="K39">LARGE((Meldeformular!$K$10:$K$109=P$30)*Meldeformular!$A$10:$A$109,7)</f>
        <v>0</v>
      </c>
      <c r="L39" s="145" t="str">
        <f>IF(K39&gt;0,VLOOKUP(K39,Meldeformular!$A$10:$O$109,2),"")</f>
        <v/>
      </c>
      <c r="M39" s="89" t="str">
        <f>IF(K39&gt;0,VLOOKUP(K39,Meldeformular!$A$10:$O$109,3),"")</f>
        <v/>
      </c>
      <c r="N39" s="89" t="str">
        <f>IF(K39&gt;0,VLOOKUP(K39,Meldeformular!$A$10:$O$109,6),"")</f>
        <v/>
      </c>
      <c r="O39" s="146" t="str">
        <f>IF(N39="","",IF(MAX(N33:N40)="","",IF(MAX(N33:N40)&lt;=10,"U11",IF(MAX(N33:N40)&lt;=12,"U13",IF(MAX(N33:N40)&lt;=14,"U15",IF(MAX(N33:N40)&lt;=16,"U17",IF(MAX(N33:N40)&lt;=18,"U19",IF(MAX(N33:N40)&lt;=20,"U21",IF(MAX(N33:N40)&lt;=24,"U25","25+")))))))))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40" spans="1:16" ht="15.75" thickBot="1">
      <c r="B40" s="77">
        <v>8</v>
      </c>
      <c r="C40" s="78">
        <f t="array" ref="C40">LARGE((Meldeformular!$K$10:$K$109=H$30)*Meldeformular!$A$10:$A$109,8)</f>
        <v>0</v>
      </c>
      <c r="D40" s="147" t="str">
        <f>IF(C40&gt;0,VLOOKUP(C40,Meldeformular!$A$10:$O$109,2),"")</f>
        <v/>
      </c>
      <c r="E40" s="148" t="str">
        <f>IF(C40&gt;0,VLOOKUP(C40,Meldeformular!$A$10:$O$109,3),"")</f>
        <v/>
      </c>
      <c r="F40" s="148" t="str">
        <f>IF(C40&gt;0,VLOOKUP(C40,Meldeformular!$A$10:$O$109,6),"")</f>
        <v/>
      </c>
      <c r="G40" s="149" t="str">
        <f>IF(F40="","",IF(MAX(F33:F40)="","",IF(MAX(F33:F40)&lt;=10,"U11",IF(MAX(F33:F40)&lt;=12,"U13",IF(MAX(F33:F40)&lt;=14,"U15",IF(MAX(F33:F40)&lt;=16,"U17",IF(MAX(F33:F40)&lt;=18,"U19",IF(MAX(F33:F40)&lt;=20,"U21",IF(MAX(F33:F40)&lt;=24,"U25","25+")))))))))</f>
        <v/>
      </c>
      <c r="J40" s="77">
        <v>8</v>
      </c>
      <c r="K40" s="78">
        <f t="array" ref="K40">LARGE((Meldeformular!$K$10:$K$109=P$30)*Meldeformular!$A$10:$A$109,8)</f>
        <v>0</v>
      </c>
      <c r="L40" s="147" t="str">
        <f>IF(K40&gt;0,VLOOKUP(K40,Meldeformular!$A$10:$O$109,2),"")</f>
        <v/>
      </c>
      <c r="M40" s="148" t="str">
        <f>IF(K40&gt;0,VLOOKUP(K40,Meldeformular!$A$10:$O$109,3),"")</f>
        <v/>
      </c>
      <c r="N40" s="148" t="str">
        <f>IF(K40&gt;0,VLOOKUP(K40,Meldeformular!$A$10:$O$109,6),"")</f>
        <v/>
      </c>
      <c r="O40" s="149" t="str">
        <f>IF(N40="","",IF(MAX(N33:N40)="","",IF(MAX(N33:N40)&lt;=10,"U11",IF(MAX(N33:N40)&lt;=12,"U13",IF(MAX(N33:N40)&lt;=14,"U15",IF(MAX(N33:N40)&lt;=16,"U17",IF(MAX(N33:N40)&lt;=18,"U19",IF(MAX(N33:N40)&lt;=20,"U21",IF(MAX(N33:N40)&lt;=24,"U25","25+")))))))))</f>
        <v/>
      </c>
    </row>
    <row r="41" spans="1:16" ht="15.75" thickBot="1"/>
    <row r="42" spans="1:16" ht="16.5" thickBot="1">
      <c r="B42" s="247" t="s">
        <v>24</v>
      </c>
      <c r="C42" s="249"/>
      <c r="D42" s="249"/>
      <c r="E42" s="249"/>
      <c r="F42" s="249"/>
      <c r="G42" s="78"/>
      <c r="H42" s="70">
        <v>7</v>
      </c>
      <c r="J42" s="247" t="s">
        <v>24</v>
      </c>
      <c r="K42" s="249"/>
      <c r="L42" s="249"/>
      <c r="M42" s="249"/>
      <c r="N42" s="249"/>
      <c r="O42" s="78"/>
      <c r="P42" s="70">
        <v>8</v>
      </c>
    </row>
    <row r="43" spans="1:16" ht="15.75" thickBot="1">
      <c r="A43" s="70">
        <v>7</v>
      </c>
      <c r="B43" s="141" t="s">
        <v>89</v>
      </c>
      <c r="C43" s="250" t="s">
        <v>146</v>
      </c>
      <c r="D43" s="251"/>
      <c r="E43" s="251"/>
      <c r="F43" s="251"/>
      <c r="G43" s="132"/>
      <c r="I43" s="70">
        <v>8</v>
      </c>
      <c r="J43" s="85" t="s">
        <v>89</v>
      </c>
      <c r="K43" s="252" t="s">
        <v>147</v>
      </c>
      <c r="L43" s="251"/>
      <c r="M43" s="251"/>
      <c r="N43" s="251"/>
      <c r="O43" s="132"/>
    </row>
    <row r="44" spans="1:16" ht="15.75" thickBot="1">
      <c r="B44" s="76" t="s">
        <v>66</v>
      </c>
      <c r="C44" s="73"/>
      <c r="D44" s="143" t="s">
        <v>17</v>
      </c>
      <c r="E44" s="87" t="s">
        <v>18</v>
      </c>
      <c r="F44" s="87" t="s">
        <v>21</v>
      </c>
      <c r="G44" s="144"/>
      <c r="J44" s="76" t="s">
        <v>66</v>
      </c>
      <c r="K44" s="73"/>
      <c r="L44" s="143" t="s">
        <v>17</v>
      </c>
      <c r="M44" s="87" t="s">
        <v>18</v>
      </c>
      <c r="N44" s="87" t="s">
        <v>21</v>
      </c>
      <c r="O44" s="144"/>
    </row>
    <row r="45" spans="1:16" ht="15.75" thickBot="1">
      <c r="B45" s="90">
        <v>1</v>
      </c>
      <c r="C45" s="83">
        <f t="array" ref="C45">LARGE((Meldeformular!$K$10:$K$109=H$42)*Meldeformular!$A$10:$A$109,1)</f>
        <v>0</v>
      </c>
      <c r="D45" s="145" t="str">
        <f>IF(C45&gt;0,VLOOKUP(C45,Meldeformular!$A$10:$O$109,2),"")</f>
        <v/>
      </c>
      <c r="E45" s="89" t="str">
        <f>IF(C45&gt;0,VLOOKUP(C45,Meldeformular!$A$10:$O$109,3),"")</f>
        <v/>
      </c>
      <c r="F45" s="89" t="str">
        <f>IF(C45&gt;0,VLOOKUP(C45,Meldeformular!$A$10:$O$109,6),"")</f>
        <v/>
      </c>
      <c r="G45" s="146" t="str">
        <f>IF(F45="","",IF(MAX(F45:F52)="","",IF(MAX(F45:F52)&lt;=10,"U11",IF(MAX(F45:F52)&lt;=12,"U13",IF(MAX(F45:F52)&lt;=14,"U15",IF(MAX(F45:F52)&lt;=16,"U17",IF(MAX(F45:F52)&lt;=18,"U19",IF(MAX(F45:F52)&lt;=20,"U21",IF(MAX(F45:F52)&lt;=24,"U25","25+")))))))))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45" s="90">
        <v>1</v>
      </c>
      <c r="K45" s="83">
        <f t="array" ref="K45">LARGE((Meldeformular!$K$10:$K$109=P$42)*Meldeformular!$A$10:$A$109,1)</f>
        <v>0</v>
      </c>
      <c r="L45" s="145" t="str">
        <f>IF(K45&gt;0,VLOOKUP(K45,Meldeformular!$A$10:$O$109,2),"")</f>
        <v/>
      </c>
      <c r="M45" s="89" t="str">
        <f>IF(K45&gt;0,VLOOKUP(K45,Meldeformular!$A$10:$O$109,3),"")</f>
        <v/>
      </c>
      <c r="N45" s="89" t="str">
        <f>IF(K45&gt;0,VLOOKUP(K45,Meldeformular!$A$10:$O$109,6),"")</f>
        <v/>
      </c>
      <c r="O45" s="146" t="str">
        <f>IF(N45="","",IF(MAX(N45:N52)="","",IF(MAX(N45:N52)&lt;=10,"U11",IF(MAX(N45:N52)&lt;=12,"U13",IF(MAX(N45:N52)&lt;=14,"U15",IF(MAX(N45:N52)&lt;=16,"U17",IF(MAX(N45:N52)&lt;=18,"U19",IF(MAX(N45:N52)&lt;=20,"U21",IF(MAX(N45:N52)&lt;=24,"U25","25+")))))))))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46" spans="1:16" ht="15.75" thickBot="1">
      <c r="B46" s="77">
        <v>2</v>
      </c>
      <c r="C46" s="78">
        <f t="array" ref="C46">LARGE((Meldeformular!$K$10:$K$109=H$42)*Meldeformular!$A$10:$A$109,2)</f>
        <v>0</v>
      </c>
      <c r="D46" s="145" t="str">
        <f>IF(C46&gt;0,VLOOKUP(C46,Meldeformular!$A$10:$O$109,2),"")</f>
        <v/>
      </c>
      <c r="E46" s="89" t="str">
        <f>IF(C46&gt;0,VLOOKUP(C46,Meldeformular!$A$10:$O$109,3),"")</f>
        <v/>
      </c>
      <c r="F46" s="89" t="str">
        <f>IF(C46&gt;0,VLOOKUP(C46,Meldeformular!$A$10:$O$109,6),"")</f>
        <v/>
      </c>
      <c r="G46" s="146" t="str">
        <f>IF(F46="","",IF(MAX(F45:F52)="","",IF(MAX(F45:F52)&lt;=10,"U11",IF(MAX(F45:F52)&lt;=12,"U13",IF(MAX(F45:F52)&lt;=14,"U15",IF(MAX(F45:F52)&lt;=16,"U17",IF(MAX(F45:F52)&lt;=18,"U19",IF(MAX(F45:F52)&lt;=20,"U21",IF(MAX(F45:F52)&lt;=24,"U25","25+")))))))))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46" s="77">
        <v>2</v>
      </c>
      <c r="K46" s="78">
        <f t="array" ref="K46">LARGE((Meldeformular!$K$10:$K$109=P$42)*Meldeformular!$A$10:$A$109,2)</f>
        <v>0</v>
      </c>
      <c r="L46" s="145" t="str">
        <f>IF(K46&gt;0,VLOOKUP(K46,Meldeformular!$A$10:$O$109,2),"")</f>
        <v/>
      </c>
      <c r="M46" s="89" t="str">
        <f>IF(K46&gt;0,VLOOKUP(K46,Meldeformular!$A$10:$O$109,3),"")</f>
        <v/>
      </c>
      <c r="N46" s="89" t="str">
        <f>IF(K46&gt;0,VLOOKUP(K46,Meldeformular!$A$10:$O$109,6),"")</f>
        <v/>
      </c>
      <c r="O46" s="146" t="str">
        <f>IF(N46="","",IF(MAX(N45:N52)="","",IF(MAX(N45:N52)&lt;=10,"U11",IF(MAX(N45:N52)&lt;=12,"U13",IF(MAX(N45:N52)&lt;=14,"U15",IF(MAX(N45:N52)&lt;=16,"U17",IF(MAX(N45:N52)&lt;=18,"U19",IF(MAX(N45:N52)&lt;=20,"U21",IF(MAX(N45:N52)&lt;=24,"U25","25+")))))))))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47" spans="1:16" ht="15.75" thickBot="1">
      <c r="B47" s="77">
        <v>3</v>
      </c>
      <c r="C47" s="78">
        <f t="array" ref="C47">LARGE((Meldeformular!$K$10:$K$109=H$42)*Meldeformular!$A$10:$A$109,3)</f>
        <v>0</v>
      </c>
      <c r="D47" s="145" t="str">
        <f>IF(C47&gt;0,VLOOKUP(C47,Meldeformular!$A$10:$O$109,2),"")</f>
        <v/>
      </c>
      <c r="E47" s="89" t="str">
        <f>IF(C47&gt;0,VLOOKUP(C47,Meldeformular!$A$10:$O$109,3),"")</f>
        <v/>
      </c>
      <c r="F47" s="89" t="str">
        <f>IF(C47&gt;0,VLOOKUP(C47,Meldeformular!$A$10:$O$109,6),"")</f>
        <v/>
      </c>
      <c r="G47" s="146" t="str">
        <f>IF(F47="","",IF(MAX(F45:F52)="","",IF(MAX(F45:F52)&lt;=10,"U11",IF(MAX(F45:F52)&lt;=12,"U13",IF(MAX(F45:F52)&lt;=14,"U15",IF(MAX(F45:F52)&lt;=16,"U17",IF(MAX(F45:F52)&lt;=18,"U19",IF(MAX(F45:F52)&lt;=20,"U21",IF(MAX(F45:F52)&lt;=24,"U25","25+")))))))))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47" s="77">
        <v>3</v>
      </c>
      <c r="K47" s="78">
        <f t="array" ref="K47">LARGE((Meldeformular!$K$10:$K$109=P$42)*Meldeformular!$A$10:$A$109,3)</f>
        <v>0</v>
      </c>
      <c r="L47" s="145" t="str">
        <f>IF(K47&gt;0,VLOOKUP(K47,Meldeformular!$A$10:$O$109,2),"")</f>
        <v/>
      </c>
      <c r="M47" s="89" t="str">
        <f>IF(K47&gt;0,VLOOKUP(K47,Meldeformular!$A$10:$O$109,3),"")</f>
        <v/>
      </c>
      <c r="N47" s="89" t="str">
        <f>IF(K47&gt;0,VLOOKUP(K47,Meldeformular!$A$10:$O$109,6),"")</f>
        <v/>
      </c>
      <c r="O47" s="146" t="str">
        <f>IF(N47="","",IF(MAX(N45:N52)="","",IF(MAX(N45:N52)&lt;=10,"U11",IF(MAX(N45:N52)&lt;=12,"U13",IF(MAX(N45:N52)&lt;=14,"U15",IF(MAX(N45:N52)&lt;=16,"U17",IF(MAX(N45:N52)&lt;=18,"U19",IF(MAX(N45:N52)&lt;=20,"U21",IF(MAX(N45:N52)&lt;=24,"U25","25+")))))))))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48" spans="1:16" ht="15.75" thickBot="1">
      <c r="B48" s="77">
        <v>4</v>
      </c>
      <c r="C48" s="78">
        <f t="array" ref="C48">LARGE((Meldeformular!$K$10:$K$109=H$42)*Meldeformular!$A$10:$A$109,4)</f>
        <v>0</v>
      </c>
      <c r="D48" s="145" t="str">
        <f>IF(C48&gt;0,VLOOKUP(C48,Meldeformular!$A$10:$O$109,2),"")</f>
        <v/>
      </c>
      <c r="E48" s="89" t="str">
        <f>IF(C48&gt;0,VLOOKUP(C48,Meldeformular!$A$10:$O$109,3),"")</f>
        <v/>
      </c>
      <c r="F48" s="89" t="str">
        <f>IF(C48&gt;0,VLOOKUP(C48,Meldeformular!$A$10:$O$109,6),"")</f>
        <v/>
      </c>
      <c r="G48" s="146" t="str">
        <f>IF(F48="","",IF(MAX(F45:F52)="","",IF(MAX(F45:F52)&lt;=10,"U11",IF(MAX(F45:F52)&lt;=12,"U13",IF(MAX(F45:F52)&lt;=14,"U15",IF(MAX(F45:F52)&lt;=16,"U17",IF(MAX(F45:F52)&lt;=18,"U19",IF(MAX(F45:F52)&lt;=20,"U21",IF(MAX(F45:F52)&lt;=24,"U25","25+")))))))))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48" s="77">
        <v>4</v>
      </c>
      <c r="K48" s="78">
        <f t="array" ref="K48">LARGE((Meldeformular!$K$10:$K$109=P$42)*Meldeformular!$A$10:$A$109,4)</f>
        <v>0</v>
      </c>
      <c r="L48" s="145" t="str">
        <f>IF(K48&gt;0,VLOOKUP(K48,Meldeformular!$A$10:$O$109,2),"")</f>
        <v/>
      </c>
      <c r="M48" s="89" t="str">
        <f>IF(K48&gt;0,VLOOKUP(K48,Meldeformular!$A$10:$O$109,3),"")</f>
        <v/>
      </c>
      <c r="N48" s="89" t="str">
        <f>IF(K48&gt;0,VLOOKUP(K48,Meldeformular!$A$10:$O$109,6),"")</f>
        <v/>
      </c>
      <c r="O48" s="146" t="str">
        <f>IF(N48="","",IF(MAX(N45:N52)="","",IF(MAX(N45:N52)&lt;=10,"U11",IF(MAX(N45:N52)&lt;=12,"U13",IF(MAX(N45:N52)&lt;=14,"U15",IF(MAX(N45:N52)&lt;=16,"U17",IF(MAX(N45:N52)&lt;=18,"U19",IF(MAX(N45:N52)&lt;=20,"U21",IF(MAX(N45:N52)&lt;=24,"U25","25+")))))))))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49" spans="2:15" ht="15.75" thickBot="1">
      <c r="B49" s="77">
        <v>5</v>
      </c>
      <c r="C49" s="78">
        <f t="array" ref="C49">LARGE((Meldeformular!$K$10:$K$109=H$42)*Meldeformular!$A$10:$A$109,5)</f>
        <v>0</v>
      </c>
      <c r="D49" s="145" t="str">
        <f>IF(C49&gt;0,VLOOKUP(C49,Meldeformular!$A$10:$O$109,2),"")</f>
        <v/>
      </c>
      <c r="E49" s="89" t="str">
        <f>IF(C49&gt;0,VLOOKUP(C49,Meldeformular!$A$10:$O$109,3),"")</f>
        <v/>
      </c>
      <c r="F49" s="89" t="str">
        <f>IF(C49&gt;0,VLOOKUP(C49,Meldeformular!$A$10:$O$109,6),"")</f>
        <v/>
      </c>
      <c r="G49" s="146" t="str">
        <f>IF(F49="","",IF(MAX(F45:F52)="","",IF(MAX(F45:F52)&lt;=10,"U11",IF(MAX(F45:F52)&lt;=12,"U13",IF(MAX(F45:F52)&lt;=14,"U15",IF(MAX(F45:F52)&lt;=16,"U17",IF(MAX(F45:F52)&lt;=18,"U19",IF(MAX(F45:F52)&lt;=20,"U21",IF(MAX(F45:F52)&lt;=24,"U25","25+")))))))))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49" s="77">
        <v>5</v>
      </c>
      <c r="K49" s="78">
        <f t="array" ref="K49">LARGE((Meldeformular!$K$10:$K$109=P$42)*Meldeformular!$A$10:$A$109,5)</f>
        <v>0</v>
      </c>
      <c r="L49" s="145" t="str">
        <f>IF(K49&gt;0,VLOOKUP(K49,Meldeformular!$A$10:$O$109,2),"")</f>
        <v/>
      </c>
      <c r="M49" s="89" t="str">
        <f>IF(K49&gt;0,VLOOKUP(K49,Meldeformular!$A$10:$O$109,3),"")</f>
        <v/>
      </c>
      <c r="N49" s="89" t="str">
        <f>IF(K49&gt;0,VLOOKUP(K49,Meldeformular!$A$10:$O$109,6),"")</f>
        <v/>
      </c>
      <c r="O49" s="146" t="str">
        <f>IF(N49="","",IF(MAX(N45:N52)="","",IF(MAX(N45:N52)&lt;=10,"U11",IF(MAX(N45:N52)&lt;=12,"U13",IF(MAX(N45:N52)&lt;=14,"U15",IF(MAX(N45:N52)&lt;=16,"U17",IF(MAX(N45:N52)&lt;=18,"U19",IF(MAX(N45:N52)&lt;=20,"U21",IF(MAX(N45:N52)&lt;=24,"U25","25+")))))))))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50" spans="2:15" ht="15.75" thickBot="1">
      <c r="B50" s="77">
        <v>6</v>
      </c>
      <c r="C50" s="78">
        <f t="array" ref="C50">LARGE((Meldeformular!$K$10:$K$109=H$42)*Meldeformular!$A$10:$A$109,6)</f>
        <v>0</v>
      </c>
      <c r="D50" s="145" t="str">
        <f>IF(C50&gt;0,VLOOKUP(C50,Meldeformular!$A$10:$O$109,2),"")</f>
        <v/>
      </c>
      <c r="E50" s="89" t="str">
        <f>IF(C50&gt;0,VLOOKUP(C50,Meldeformular!$A$10:$O$109,3),"")</f>
        <v/>
      </c>
      <c r="F50" s="89" t="str">
        <f>IF(C50&gt;0,VLOOKUP(C50,Meldeformular!$A$10:$O$109,6),"")</f>
        <v/>
      </c>
      <c r="G50" s="146" t="str">
        <f>IF(F50="","",IF(MAX(F45:F52)="","",IF(MAX(F45:F52)&lt;=10,"U11",IF(MAX(F45:F52)&lt;=12,"U13",IF(MAX(F45:F52)&lt;=14,"U15",IF(MAX(F45:F52)&lt;=16,"U17",IF(MAX(F45:F52)&lt;=18,"U19",IF(MAX(F45:F52)&lt;=20,"U21",IF(MAX(F45:F52)&lt;=24,"U25","25+")))))))))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50" s="77">
        <v>6</v>
      </c>
      <c r="K50" s="78">
        <f t="array" ref="K50">LARGE((Meldeformular!$K$10:$K$109=P$42)*Meldeformular!$A$10:$A$109,6)</f>
        <v>0</v>
      </c>
      <c r="L50" s="145" t="str">
        <f>IF(K50&gt;0,VLOOKUP(K50,Meldeformular!$A$10:$O$109,2),"")</f>
        <v/>
      </c>
      <c r="M50" s="89" t="str">
        <f>IF(K50&gt;0,VLOOKUP(K50,Meldeformular!$A$10:$O$109,3),"")</f>
        <v/>
      </c>
      <c r="N50" s="89" t="str">
        <f>IF(K50&gt;0,VLOOKUP(K50,Meldeformular!$A$10:$O$109,6),"")</f>
        <v/>
      </c>
      <c r="O50" s="146" t="str">
        <f>IF(N50="","",IF(MAX(N45:N52)="","",IF(MAX(N45:N52)&lt;=10,"U11",IF(MAX(N45:N52)&lt;=12,"U13",IF(MAX(N45:N52)&lt;=14,"U15",IF(MAX(N45:N52)&lt;=16,"U17",IF(MAX(N45:N52)&lt;=18,"U19",IF(MAX(N45:N52)&lt;=20,"U21",IF(MAX(N45:N52)&lt;=24,"U25","25+")))))))))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51" spans="2:15" ht="15.75" thickBot="1">
      <c r="B51" s="77">
        <v>7</v>
      </c>
      <c r="C51" s="78">
        <f t="array" ref="C51">LARGE((Meldeformular!$K$10:$K$109=H$42)*Meldeformular!$A$10:$A$109,7)</f>
        <v>0</v>
      </c>
      <c r="D51" s="145" t="str">
        <f>IF(C51&gt;0,VLOOKUP(C51,Meldeformular!$A$10:$O$109,2),"")</f>
        <v/>
      </c>
      <c r="E51" s="89" t="str">
        <f>IF(C51&gt;0,VLOOKUP(C51,Meldeformular!$A$10:$O$109,3),"")</f>
        <v/>
      </c>
      <c r="F51" s="89" t="str">
        <f>IF(C51&gt;0,VLOOKUP(C51,Meldeformular!$A$10:$O$109,6),"")</f>
        <v/>
      </c>
      <c r="G51" s="146" t="str">
        <f>IF(F51="","",IF(MAX(F45:F52)="","",IF(MAX(F45:F52)&lt;=10,"U11",IF(MAX(F45:F52)&lt;=12,"U13",IF(MAX(F45:F52)&lt;=14,"U15",IF(MAX(F45:F52)&lt;=16,"U17",IF(MAX(F45:F52)&lt;=18,"U19",IF(MAX(F45:F52)&lt;=20,"U21",IF(MAX(F45:F52)&lt;=24,"U25","25+")))))))))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51" s="77">
        <v>7</v>
      </c>
      <c r="K51" s="78">
        <f t="array" ref="K51">LARGE((Meldeformular!$K$10:$K$109=P$42)*Meldeformular!$A$10:$A$109,7)</f>
        <v>0</v>
      </c>
      <c r="L51" s="145" t="str">
        <f>IF(K51&gt;0,VLOOKUP(K51,Meldeformular!$A$10:$O$109,2),"")</f>
        <v/>
      </c>
      <c r="M51" s="89" t="str">
        <f>IF(K51&gt;0,VLOOKUP(K51,Meldeformular!$A$10:$O$109,3),"")</f>
        <v/>
      </c>
      <c r="N51" s="89" t="str">
        <f>IF(K51&gt;0,VLOOKUP(K51,Meldeformular!$A$10:$O$109,6),"")</f>
        <v/>
      </c>
      <c r="O51" s="146" t="str">
        <f>IF(N51="","",IF(MAX(N45:N52)="","",IF(MAX(N45:N52)&lt;=10,"U11",IF(MAX(N45:N52)&lt;=12,"U13",IF(MAX(N45:N52)&lt;=14,"U15",IF(MAX(N45:N52)&lt;=16,"U17",IF(MAX(N45:N52)&lt;=18,"U19",IF(MAX(N45:N52)&lt;=20,"U21",IF(MAX(N45:N52)&lt;=24,"U25","25+")))))))))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  <row r="52" spans="2:15" ht="15.75" thickBot="1">
      <c r="B52" s="77">
        <v>8</v>
      </c>
      <c r="C52" s="78">
        <f t="array" ref="C52">LARGE((Meldeformular!$K$10:$K$109=H$42)*Meldeformular!$A$10:$A$109,8)</f>
        <v>0</v>
      </c>
      <c r="D52" s="147" t="str">
        <f>IF(C52&gt;0,VLOOKUP(C52,Meldeformular!$A$10:$O$109,2),"")</f>
        <v/>
      </c>
      <c r="E52" s="148" t="str">
        <f>IF(C52&gt;0,VLOOKUP(C52,Meldeformular!$A$10:$O$109,3),"")</f>
        <v/>
      </c>
      <c r="F52" s="148" t="str">
        <f>IF(C52&gt;0,VLOOKUP(C52,Meldeformular!$A$10:$O$109,6),"")</f>
        <v/>
      </c>
      <c r="G52" s="149" t="str">
        <f>IF(F52="","",IF(MAX(F45:F52)="","",IF(MAX(F45:F52)&lt;=10,"U11",IF(MAX(F45:F52)&lt;=12,"U13",IF(MAX(F45:F52)&lt;=14,"U15",IF(MAX(F45:F52)&lt;=16,"U17",IF(MAX(F45:F52)&lt;=18,"U19",IF(MAX(F45:F52)&lt;=20,"U21",IF(MAX(F45:F52)&lt;=24,"U25","25+")))))))))</f>
        <v/>
      </c>
      <c r="J52" s="77">
        <v>8</v>
      </c>
      <c r="K52" s="78">
        <f t="array" ref="K52">LARGE((Meldeformular!$K$10:$K$109=P$42)*Meldeformular!$A$10:$A$109,8)</f>
        <v>0</v>
      </c>
      <c r="L52" s="147" t="str">
        <f>IF(K52&gt;0,VLOOKUP(K52,Meldeformular!$A$10:$O$109,2),"")</f>
        <v/>
      </c>
      <c r="M52" s="148" t="str">
        <f>IF(K52&gt;0,VLOOKUP(K52,Meldeformular!$A$10:$O$109,3),"")</f>
        <v/>
      </c>
      <c r="N52" s="148" t="str">
        <f>IF(K52&gt;0,VLOOKUP(K52,Meldeformular!$A$10:$O$109,6),"")</f>
        <v/>
      </c>
      <c r="O52" s="149" t="str">
        <f>IF(N52="","",IF(MAX(N45:N52)="","",IF(MAX(N45:N52)&lt;=10,"U11",IF(MAX(N45:N52)&lt;=12,"U13",IF(MAX(N45:N52)&lt;=14,"U15",IF(MAX(N45:N52)&lt;=16,"U17",IF(MAX(N45:N52)&lt;=18,"U19",IF(MAX(N45:N52)&lt;=20,"U21",IF(MAX(N45:N52)&lt;=24,"U25","25+")))))))))</f>
        <v/>
      </c>
    </row>
  </sheetData>
  <sheetProtection algorithmName="SHA-512" hashValue="y7zdoeXWndW+gh5NOvD+iLc/Y1le636BDCKoj/unggIuJCJHfg9RxqLVT0isvGJD0Z/WMJu0NafRmtXSA7NmzA==" saltValue="aTkQlII28wlK87FBmLthNw==" spinCount="100000" sheet="1" objects="1" scenarios="1" selectLockedCells="1"/>
  <mergeCells count="19">
    <mergeCell ref="C31:F31"/>
    <mergeCell ref="K31:N31"/>
    <mergeCell ref="B42:F42"/>
    <mergeCell ref="J42:N42"/>
    <mergeCell ref="C43:F43"/>
    <mergeCell ref="K43:N43"/>
    <mergeCell ref="B18:F18"/>
    <mergeCell ref="J18:N18"/>
    <mergeCell ref="C19:F19"/>
    <mergeCell ref="K19:N19"/>
    <mergeCell ref="B30:F30"/>
    <mergeCell ref="J30:N30"/>
    <mergeCell ref="C7:F7"/>
    <mergeCell ref="K7:N7"/>
    <mergeCell ref="B1:N1"/>
    <mergeCell ref="B2:N2"/>
    <mergeCell ref="D4:M4"/>
    <mergeCell ref="B6:F6"/>
    <mergeCell ref="J6:N6"/>
  </mergeCells>
  <conditionalFormatting sqref="C12:C16 C24:C28 C36:C40 C48:C52 K12:K16 K24:K28 K36:K40 K48:K52">
    <cfRule type="cellIs" dxfId="0" priority="1" operator="equal">
      <formula>0</formula>
    </cfRule>
  </conditionalFormatting>
  <dataValidations count="1">
    <dataValidation showDropDown="1" showInputMessage="1" showErrorMessage="1" sqref="C45:G52 K45:O52 C21:G28 K33:O40 K9:O16 C9:G16 C33:G40 K21:O28" xr:uid="{00000000-0002-0000-0800-000000000000}"/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&amp;LBenjamin Fischer&amp;Ctechnik.einrad@gmail.com&amp;R&amp;A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E56"/>
  <sheetViews>
    <sheetView showGridLines="0" showRowColHeaders="0" topLeftCell="B1" workbookViewId="0">
      <selection activeCell="O7" sqref="O7"/>
    </sheetView>
  </sheetViews>
  <sheetFormatPr baseColWidth="10" defaultColWidth="10.85546875" defaultRowHeight="15"/>
  <cols>
    <col min="1" max="1" width="5.28515625" style="70" hidden="1" customWidth="1"/>
    <col min="2" max="2" width="7.7109375" customWidth="1"/>
    <col min="3" max="3" width="5.7109375" customWidth="1"/>
    <col min="4" max="5" width="15.7109375" customWidth="1"/>
    <col min="6" max="6" width="5.7109375" customWidth="1"/>
    <col min="7" max="7" width="6.28515625" style="129" customWidth="1"/>
    <col min="8" max="8" width="3.5703125" style="70" customWidth="1"/>
    <col min="9" max="9" width="4.140625" style="70" hidden="1" customWidth="1"/>
    <col min="10" max="10" width="7.7109375" customWidth="1"/>
    <col min="11" max="11" width="5.7109375" customWidth="1"/>
    <col min="12" max="13" width="15.7109375" customWidth="1"/>
    <col min="14" max="14" width="5.7109375" customWidth="1"/>
    <col min="15" max="15" width="5.42578125" style="129" customWidth="1"/>
    <col min="16" max="16" width="7.42578125" style="70" customWidth="1"/>
  </cols>
  <sheetData>
    <row r="1" spans="1:31" s="69" customFormat="1" ht="38.1" customHeight="1">
      <c r="A1" s="183"/>
      <c r="B1" s="245" t="str">
        <f>'allg. Daten'!A1</f>
        <v>14. Ostdeutsche Meisterschaft Einrad Freestyle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7"/>
      <c r="P1" s="8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31" s="69" customFormat="1" ht="38.1" customHeight="1">
      <c r="A2" s="183"/>
      <c r="B2" s="246" t="str">
        <f>'allg. Daten'!B2</f>
        <v>12.07. - 13.07.2025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129"/>
      <c r="P2" s="70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69" customFormat="1" ht="9.9499999999999993" customHeight="1">
      <c r="A3" s="183"/>
      <c r="B3" s="71"/>
      <c r="C3" s="71"/>
      <c r="D3" s="71"/>
      <c r="E3" s="71"/>
      <c r="F3" s="71"/>
      <c r="G3" s="71"/>
      <c r="H3" s="71"/>
      <c r="I3" s="184"/>
      <c r="J3" s="71"/>
      <c r="K3" s="71"/>
      <c r="L3" s="71"/>
      <c r="M3" s="71"/>
      <c r="N3" s="71"/>
      <c r="O3" s="129"/>
      <c r="P3" s="70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69" customFormat="1" ht="38.1" customHeight="1">
      <c r="A4" s="183"/>
      <c r="B4" s="16" t="s">
        <v>15</v>
      </c>
      <c r="D4" s="229" t="str">
        <f>'allg. Daten'!C6</f>
        <v>Mein Verein</v>
      </c>
      <c r="E4" s="230"/>
      <c r="F4" s="230"/>
      <c r="G4" s="230"/>
      <c r="H4" s="230"/>
      <c r="I4" s="230"/>
      <c r="J4" s="230"/>
      <c r="K4" s="230"/>
      <c r="L4" s="230"/>
      <c r="M4" s="71"/>
      <c r="N4" s="70"/>
      <c r="O4" s="129"/>
      <c r="P4"/>
      <c r="Q4"/>
      <c r="R4"/>
      <c r="S4"/>
      <c r="T4"/>
      <c r="U4"/>
      <c r="V4"/>
      <c r="W4"/>
      <c r="X4"/>
      <c r="Y4"/>
      <c r="Z4"/>
      <c r="AA4"/>
      <c r="AB4"/>
    </row>
    <row r="5" spans="1:31" ht="20.100000000000001" customHeight="1" thickBot="1"/>
    <row r="6" spans="1:31" ht="16.5" thickBot="1">
      <c r="B6" s="247" t="s">
        <v>25</v>
      </c>
      <c r="C6" s="253"/>
      <c r="D6" s="253"/>
      <c r="E6" s="253"/>
      <c r="F6" s="253"/>
      <c r="G6" s="151"/>
      <c r="H6" s="70">
        <v>1</v>
      </c>
      <c r="J6" s="247" t="s">
        <v>25</v>
      </c>
      <c r="K6" s="249"/>
      <c r="L6" s="249"/>
      <c r="M6" s="249"/>
      <c r="N6" s="249"/>
      <c r="O6" s="156"/>
      <c r="P6" s="70">
        <v>2</v>
      </c>
    </row>
    <row r="7" spans="1:31" ht="15.75" thickBot="1">
      <c r="A7" s="70">
        <v>1</v>
      </c>
      <c r="B7" s="150" t="s">
        <v>89</v>
      </c>
      <c r="C7" s="250" t="s">
        <v>140</v>
      </c>
      <c r="D7" s="254"/>
      <c r="E7" s="254"/>
      <c r="F7" s="254"/>
      <c r="G7" s="137"/>
      <c r="I7" s="86">
        <v>2</v>
      </c>
      <c r="J7" s="141" t="s">
        <v>89</v>
      </c>
      <c r="K7" s="255" t="s">
        <v>141</v>
      </c>
      <c r="L7" s="256"/>
      <c r="M7" s="256"/>
      <c r="N7" s="256"/>
      <c r="O7" s="155"/>
      <c r="P7" s="91"/>
    </row>
    <row r="8" spans="1:31" ht="15.75" thickBot="1">
      <c r="B8" s="72" t="s">
        <v>66</v>
      </c>
      <c r="C8" s="83"/>
      <c r="D8" s="143" t="s">
        <v>17</v>
      </c>
      <c r="E8" s="87" t="s">
        <v>18</v>
      </c>
      <c r="F8" s="87" t="s">
        <v>21</v>
      </c>
      <c r="G8" s="154"/>
      <c r="J8" s="72" t="s">
        <v>66</v>
      </c>
      <c r="K8" s="78"/>
      <c r="L8" s="143" t="s">
        <v>17</v>
      </c>
      <c r="M8" s="87" t="s">
        <v>18</v>
      </c>
      <c r="N8" s="87" t="s">
        <v>21</v>
      </c>
      <c r="O8" s="154"/>
      <c r="P8" s="91"/>
    </row>
    <row r="9" spans="1:31" ht="15.75" thickBot="1">
      <c r="B9" s="77">
        <v>1</v>
      </c>
      <c r="C9" s="78">
        <f t="array" ref="C9">LARGE((Meldeformular!$L$10:$L$109=H$6)*Meldeformular!$A$10:$A$109,1)</f>
        <v>0</v>
      </c>
      <c r="D9" s="145" t="str">
        <f>IF(C9&gt;0,VLOOKUP(C9,Meldeformular!$A$10:$O$109,2),"")</f>
        <v/>
      </c>
      <c r="E9" s="89" t="str">
        <f>IF(C9&gt;0,VLOOKUP(C9,Meldeformular!$A$10:$O$109,3),"")</f>
        <v/>
      </c>
      <c r="F9" s="89" t="str">
        <f>IF(C9&gt;0,VLOOKUP(C9,Meldeformular!$A$10:$O$109,6),"")</f>
        <v/>
      </c>
      <c r="G9" s="146" t="str">
        <f>IF(F9="","",IF(MAX(F9:F30)&lt;=10,"U11",IF(MAX(F9:F30)&lt;=12,"U13",IF(MAX(F9:F30)&lt;=14,"U15",IF(MAX(F9:F30)&lt;=16,"U17",IF(MAX(F9:F30)&lt;=18,"U19",IF(MAX(F9:F30)&lt;=20,"U21",IF(MAX(F9:F30)&lt;=24,"U25","25+"))))))))</f>
        <v/>
      </c>
      <c r="J9" s="77">
        <v>1</v>
      </c>
      <c r="K9" s="78">
        <f t="array" ref="K9">LARGE((Meldeformular!$L$10:$L$109=P$6)*Meldeformular!$A$10:$A$109,1)</f>
        <v>0</v>
      </c>
      <c r="L9" s="88" t="str">
        <f>IF(K9&gt;0,VLOOKUP(K9,Meldeformular!$A$10:$O$109,2),"")</f>
        <v/>
      </c>
      <c r="M9" s="89" t="str">
        <f>IF(K9&gt;0,VLOOKUP(K9,Meldeformular!$A$10:$O$109,3),"")</f>
        <v/>
      </c>
      <c r="N9" s="89" t="str">
        <f>IF(K9&gt;0,VLOOKUP(K9,Meldeformular!$A$10:$O$109,6),"")</f>
        <v/>
      </c>
      <c r="O9" s="146" t="str">
        <f>IF(N9="","",IF(MAX(N9:N30)&lt;=10,"U11",IF(MAX(N9:N30)&lt;=12,"U13",IF(MAX(N9:N30)&lt;=14,"U15",IF(MAX(N9:N30)&lt;=16,"U17",IF(MAX(N9:N30)&lt;=18,"U19",IF(MAX(N9:N30)&lt;=20,"U21",IF(MAX(N9:N30)&lt;=24,"U25","25+"))))))))</f>
        <v/>
      </c>
      <c r="P9" s="91"/>
    </row>
    <row r="10" spans="1:31" ht="15.75" thickBot="1">
      <c r="B10" s="77">
        <v>2</v>
      </c>
      <c r="C10" s="78">
        <f t="array" ref="C10">LARGE((Meldeformular!$L$10:$L$109=$H$6)*Meldeformular!$A$10:$A$109,2)</f>
        <v>0</v>
      </c>
      <c r="D10" s="152" t="str">
        <f>IF(C10&gt;0,VLOOKUP(C10,Meldeformular!$A$10:$O$109,2),"")</f>
        <v/>
      </c>
      <c r="E10" s="80" t="str">
        <f>IF(C10&gt;0,VLOOKUP(C10,Meldeformular!$A$10:$O$109,3),"")</f>
        <v/>
      </c>
      <c r="F10" s="80" t="str">
        <f>IF(C10&gt;0,VLOOKUP(C10,Meldeformular!$A$10:$O$109,6),"")</f>
        <v/>
      </c>
      <c r="G10" s="139" t="str">
        <f>IF(F10="","",IF(MAX(F9:F30)="","",IF(MAX(F9:F30)&lt;=10,"U11",IF(MAX(F9:F30)&lt;=12,"U13",IF(MAX(F9:F30)&lt;=14,"U15",IF(MAX(F9:F30)&lt;=16,"U17",IF(MAX(F9:F30)&lt;=18,"U19",IF(MAX(F9:F30)&lt;=20,"U21",IF(MAX(F9:F30)&lt;=24,"U25","25+")))))))))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0" s="77">
        <v>2</v>
      </c>
      <c r="K10" s="78">
        <f t="array" ref="K10">LARGE((Meldeformular!$L$10:$L$109=P$6)*Meldeformular!$A$10:$A$109,2)</f>
        <v>0</v>
      </c>
      <c r="L10" s="79" t="str">
        <f>IF(K10&gt;0,VLOOKUP(K10,Meldeformular!$A$10:$O$109,2),"")</f>
        <v/>
      </c>
      <c r="M10" s="80" t="str">
        <f>IF(K10&gt;0,VLOOKUP(K10,Meldeformular!$A$10:$O$109,3),"")</f>
        <v/>
      </c>
      <c r="N10" s="80" t="str">
        <f>IF(K10&gt;0,VLOOKUP(K10,Meldeformular!$A$10:$O$109,6),"")</f>
        <v/>
      </c>
      <c r="O10" s="139" t="str">
        <f>IF(N10="","",IF(MAX(N9:N30)="","",IF(MAX(N9:N30)&lt;=10,"U11",IF(MAX(N9:N30)&lt;=12,"U13",IF(MAX(N9:N30)&lt;=14,"U15",IF(MAX(N9:N30)&lt;=16,"U17",IF(MAX(N9:N30)&lt;=18,"U19",IF(MAX(N9:N30)&lt;=20,"U21",IF(MAX(N9:N30)&lt;=24,"U25","25+")))))))))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0" s="91"/>
    </row>
    <row r="11" spans="1:31" ht="15.75" thickBot="1">
      <c r="B11" s="77">
        <v>3</v>
      </c>
      <c r="C11" s="78">
        <f t="array" ref="C11">LARGE((Meldeformular!$L$10:$L$109=$H$6)*Meldeformular!$A$10:$A$109,3)</f>
        <v>0</v>
      </c>
      <c r="D11" s="152" t="str">
        <f>IF(C11&gt;0,VLOOKUP(C11,Meldeformular!$A$10:$O$109,2),"")</f>
        <v/>
      </c>
      <c r="E11" s="80" t="str">
        <f>IF(C11&gt;0,VLOOKUP(C11,Meldeformular!$A$10:$O$109,3),"")</f>
        <v/>
      </c>
      <c r="F11" s="80" t="str">
        <f>IF(C11&gt;0,VLOOKUP(C11,Meldeformular!$A$10:$O$109,6),"")</f>
        <v/>
      </c>
      <c r="G11" s="139" t="str">
        <f>IF(F11="","",IF(MAX(F9:F30)="","",IF(MAX(F9:F30)&lt;=10,"U11",IF(MAX(F9:F30)&lt;=12,"U13",IF(MAX(F9:F30)&lt;=14,"U15",IF(MAX(F9:F30)&lt;=16,"U17",IF(MAX(F9:F30)&lt;=18,"U19",IF(MAX(F9:F30)&lt;=20,"U21",IF(MAX(F9:F30)&lt;=24,"U25","25+")))))))))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1" s="77">
        <v>3</v>
      </c>
      <c r="K11" s="78">
        <f t="array" ref="K11">LARGE((Meldeformular!$L$10:$L$109=$P$6)*Meldeformular!$A$10:$A$109,3)</f>
        <v>0</v>
      </c>
      <c r="L11" s="79" t="str">
        <f>IF(K11&gt;0,VLOOKUP(K11,Meldeformular!$A$10:$O$109,2),"")</f>
        <v/>
      </c>
      <c r="M11" s="80" t="str">
        <f>IF(K11&gt;0,VLOOKUP(K11,Meldeformular!$A$10:$O$109,3),"")</f>
        <v/>
      </c>
      <c r="N11" s="80" t="str">
        <f>IF(K11&gt;0,VLOOKUP(K11,Meldeformular!$A$10:$O$109,6),"")</f>
        <v/>
      </c>
      <c r="O11" s="139" t="str">
        <f>IF(N11="","",IF(MAX(N9:N30)="","",IF(MAX(N9:N30)&lt;=10,"U11",IF(MAX(N9:N30)&lt;=12,"U13",IF(MAX(N9:N30)&lt;=14,"U15",IF(MAX(N9:N30)&lt;=16,"U17",IF(MAX(N9:N30)&lt;=18,"U19",IF(MAX(N9:N30)&lt;=20,"U21",IF(MAX(N9:N30)&lt;=24,"U25","25+")))))))))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1" s="91"/>
    </row>
    <row r="12" spans="1:31" ht="15.75" thickBot="1">
      <c r="B12" s="77">
        <v>4</v>
      </c>
      <c r="C12" s="78">
        <f t="array" ref="C12">LARGE((Meldeformular!$L$10:$L$109=$H$6)*Meldeformular!$A$10:$A$109,4)</f>
        <v>0</v>
      </c>
      <c r="D12" s="152" t="str">
        <f>IF(C12&gt;0,VLOOKUP(C12,Meldeformular!$A$10:$O$109,2),"")</f>
        <v/>
      </c>
      <c r="E12" s="80" t="str">
        <f>IF(C12&gt;0,VLOOKUP(C12,Meldeformular!$A$10:$O$109,3),"")</f>
        <v/>
      </c>
      <c r="F12" s="80" t="str">
        <f>IF(C12&gt;0,VLOOKUP(C12,Meldeformular!$A$10:$O$109,6),"")</f>
        <v/>
      </c>
      <c r="G12" s="139" t="str">
        <f>IF(F12="","",IF(MAX(F9:F30)="","",IF(MAX(F9:F30)&lt;=10,"U11",IF(MAX(F9:F30)&lt;=12,"U13",IF(MAX(F9:F30)&lt;=14,"U15",IF(MAX(F9:F30)&lt;=16,"U17",IF(MAX(F9:F30)&lt;=18,"U19",IF(MAX(F9:F30)&lt;=20,"U21",IF(MAX(F9:F30)&lt;=24,"U25","25+")))))))))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2" s="77">
        <v>4</v>
      </c>
      <c r="K12" s="78">
        <f t="array" ref="K12">LARGE((Meldeformular!$L$10:$L$109=P$6)*Meldeformular!$A$10:$A$109,4)</f>
        <v>0</v>
      </c>
      <c r="L12" s="79" t="str">
        <f>IF(K12&gt;0,VLOOKUP(K12,Meldeformular!$A$10:$O$109,2),"")</f>
        <v/>
      </c>
      <c r="M12" s="80" t="str">
        <f>IF(K12&gt;0,VLOOKUP(K12,Meldeformular!$A$10:$O$109,3),"")</f>
        <v/>
      </c>
      <c r="N12" s="80" t="str">
        <f>IF(K12&gt;0,VLOOKUP(K12,Meldeformular!$A$10:$O$109,6),"")</f>
        <v/>
      </c>
      <c r="O12" s="139" t="str">
        <f>IF(N12="","",IF(MAX(N9:N30)="","",IF(MAX(N9:N30)&lt;=10,"U11",IF(MAX(N9:N30)&lt;=12,"U13",IF(MAX(N9:N30)&lt;=14,"U15",IF(MAX(N9:N30)&lt;=16,"U17",IF(MAX(N9:N30)&lt;=18,"U19",IF(MAX(N9:N30)&lt;=20,"U21",IF(MAX(N9:N30)&lt;=24,"U25","25+")))))))))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2" s="91"/>
    </row>
    <row r="13" spans="1:31" ht="15.75" thickBot="1">
      <c r="B13" s="77">
        <v>5</v>
      </c>
      <c r="C13" s="78">
        <f t="array" ref="C13">LARGE((Meldeformular!$L$10:$L$109=$H$6)*Meldeformular!$A$10:$A$109,5)</f>
        <v>0</v>
      </c>
      <c r="D13" s="152" t="str">
        <f>IF(C13&gt;0,VLOOKUP(C13,Meldeformular!$A$10:$O$109,2),"")</f>
        <v/>
      </c>
      <c r="E13" s="80" t="str">
        <f>IF(C13&gt;0,VLOOKUP(C13,Meldeformular!$A$10:$O$109,3),"")</f>
        <v/>
      </c>
      <c r="F13" s="80" t="str">
        <f>IF(C13&gt;0,VLOOKUP(C13,Meldeformular!$A$10:$O$109,6),"")</f>
        <v/>
      </c>
      <c r="G13" s="139" t="str">
        <f>IF(F13="","",IF(MAX(F9:F30)="","",IF(MAX(F9:F30)&lt;=10,"U11",IF(MAX(F9:F30)&lt;=12,"U13",IF(MAX(F9:F30)&lt;=14,"U15",IF(MAX(F9:F30)&lt;=16,"U17",IF(MAX(F9:F30)&lt;=18,"U19",IF(MAX(F9:F30)&lt;=20,"U21",IF(MAX(F9:F30)&lt;=24,"U25","25+")))))))))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3" s="77">
        <v>5</v>
      </c>
      <c r="K13" s="78">
        <f t="array" ref="K13">LARGE((Meldeformular!$L$10:$L$109=P$6)*Meldeformular!$A$10:$A$109,5)</f>
        <v>0</v>
      </c>
      <c r="L13" s="79" t="str">
        <f>IF(K13&gt;0,VLOOKUP(K13,Meldeformular!$A$10:$O$109,2),"")</f>
        <v/>
      </c>
      <c r="M13" s="80" t="str">
        <f>IF(K13&gt;0,VLOOKUP(K13,Meldeformular!$A$10:$O$109,3),"")</f>
        <v/>
      </c>
      <c r="N13" s="80" t="str">
        <f>IF(K13&gt;0,VLOOKUP(K13,Meldeformular!$A$10:$O$109,6),"")</f>
        <v/>
      </c>
      <c r="O13" s="139" t="str">
        <f>IF(N13="","",IF(MAX(N9:N30)="","",IF(MAX(N9:N30)&lt;=10,"U11",IF(MAX(N9:N30)&lt;=12,"U13",IF(MAX(N9:N30)&lt;=14,"U15",IF(MAX(N9:N30)&lt;=16,"U17",IF(MAX(N9:N30)&lt;=18,"U19",IF(MAX(N9:N30)&lt;=20,"U21",IF(MAX(N9:N30)&lt;=24,"U25","25+")))))))))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3" s="91"/>
    </row>
    <row r="14" spans="1:31" ht="15.75" thickBot="1">
      <c r="B14" s="77">
        <v>6</v>
      </c>
      <c r="C14" s="78">
        <f t="array" ref="C14">LARGE((Meldeformular!$L$10:$L$109=$H$6)*Meldeformular!$A$10:$A$109,6)</f>
        <v>0</v>
      </c>
      <c r="D14" s="152" t="str">
        <f>IF(C14&gt;0,VLOOKUP(C14,Meldeformular!$A$10:$O$109,2),"")</f>
        <v/>
      </c>
      <c r="E14" s="80" t="str">
        <f>IF(C14&gt;0,VLOOKUP(C14,Meldeformular!$A$10:$O$109,3),"")</f>
        <v/>
      </c>
      <c r="F14" s="80" t="str">
        <f>IF(C14&gt;0,VLOOKUP(C14,Meldeformular!$A$10:$O$109,6),"")</f>
        <v/>
      </c>
      <c r="G14" s="139" t="str">
        <f>IF(F14="","",IF(MAX(F9:F30)="","",IF(MAX(F9:F30)&lt;=10,"U11",IF(MAX(F9:F30)&lt;=12,"U13",IF(MAX(F9:F30)&lt;=14,"U15",IF(MAX(F9:F30)&lt;=16,"U17",IF(MAX(F9:F30)&lt;=18,"U19",IF(MAX(F9:F30)&lt;=20,"U21",IF(MAX(F9:F30)&lt;=24,"U25","25+")))))))))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4" s="77">
        <v>6</v>
      </c>
      <c r="K14" s="78">
        <f t="array" ref="K14">LARGE((Meldeformular!$L$10:$L$109=P$6)*Meldeformular!$A$10:$A$109,6)</f>
        <v>0</v>
      </c>
      <c r="L14" s="79" t="str">
        <f>IF(K14&gt;0,VLOOKUP(K14,Meldeformular!$A$10:$O$109,2),"")</f>
        <v/>
      </c>
      <c r="M14" s="80" t="str">
        <f>IF(K14&gt;0,VLOOKUP(K14,Meldeformular!$A$10:$O$109,3),"")</f>
        <v/>
      </c>
      <c r="N14" s="80" t="str">
        <f>IF(K14&gt;0,VLOOKUP(K14,Meldeformular!$A$10:$O$109,6),"")</f>
        <v/>
      </c>
      <c r="O14" s="139" t="str">
        <f>IF(N14="","",IF(MAX(N9:N30)="","",IF(MAX(N9:N30)&lt;=10,"U11",IF(MAX(N9:N30)&lt;=12,"U13",IF(MAX(N9:N30)&lt;=14,"U15",IF(MAX(N9:N30)&lt;=16,"U17",IF(MAX(N9:N30)&lt;=18,"U19",IF(MAX(N9:N30)&lt;=20,"U21",IF(MAX(N9:N30)&lt;=24,"U25","25+")))))))))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4" s="91"/>
    </row>
    <row r="15" spans="1:31" ht="15.75" thickBot="1">
      <c r="B15" s="77">
        <v>7</v>
      </c>
      <c r="C15" s="78">
        <f t="array" ref="C15">LARGE((Meldeformular!$L$10:$L$109=$H$6)*Meldeformular!$A$10:$A$109,7)</f>
        <v>0</v>
      </c>
      <c r="D15" s="152" t="str">
        <f>IF(C15&gt;0,VLOOKUP(C15,Meldeformular!$A$10:$O$109,2),"")</f>
        <v/>
      </c>
      <c r="E15" s="80" t="str">
        <f>IF(C15&gt;0,VLOOKUP(C15,Meldeformular!$A$10:$O$109,3),"")</f>
        <v/>
      </c>
      <c r="F15" s="80" t="str">
        <f>IF(C15&gt;0,VLOOKUP(C15,Meldeformular!$A$10:$O$109,6),"")</f>
        <v/>
      </c>
      <c r="G15" s="139" t="str">
        <f>IF(F15="","",IF(MAX(F9:F30)="","",IF(MAX(F9:F30)&lt;=10,"U11",IF(MAX(F9:F30)&lt;=12,"U13",IF(MAX(F9:F30)&lt;=14,"U15",IF(MAX(F9:F30)&lt;=16,"U17",IF(MAX(F9:F30)&lt;=18,"U19",IF(MAX(F9:F30)&lt;=20,"U21",IF(MAX(F9:F30)&lt;=24,"U25","25+")))))))))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5" s="77">
        <v>7</v>
      </c>
      <c r="K15" s="78">
        <f t="array" ref="K15">LARGE((Meldeformular!$L$10:$L$109=P$6)*Meldeformular!$A$10:$A$109,7)</f>
        <v>0</v>
      </c>
      <c r="L15" s="79" t="str">
        <f>IF(K15&gt;0,VLOOKUP(K15,Meldeformular!$A$10:$O$109,2),"")</f>
        <v/>
      </c>
      <c r="M15" s="80" t="str">
        <f>IF(K15&gt;0,VLOOKUP(K15,Meldeformular!$A$10:$O$109,3),"")</f>
        <v/>
      </c>
      <c r="N15" s="80" t="str">
        <f>IF(K15&gt;0,VLOOKUP(K15,Meldeformular!$A$10:$O$109,6),"")</f>
        <v/>
      </c>
      <c r="O15" s="139" t="str">
        <f>IF(N15="","",IF(MAX(N9:N30)="","",IF(MAX(N9:N30)&lt;=10,"U11",IF(MAX(N9:N30)&lt;=12,"U13",IF(MAX(N9:N30)&lt;=14,"U15",IF(MAX(N9:N30)&lt;=16,"U17",IF(MAX(N9:N30)&lt;=18,"U19",IF(MAX(N9:N30)&lt;=20,"U21",IF(MAX(N9:N30)&lt;=24,"U25","25+")))))))))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5" s="91"/>
    </row>
    <row r="16" spans="1:31" ht="15.75" thickBot="1">
      <c r="B16" s="77">
        <v>8</v>
      </c>
      <c r="C16" s="78">
        <f t="array" ref="C16">LARGE((Meldeformular!$L$10:$L$109=$H$6)*Meldeformular!$A$10:$A$109,8)</f>
        <v>0</v>
      </c>
      <c r="D16" s="152" t="str">
        <f>IF(C16&gt;0,VLOOKUP(C16,Meldeformular!$A$10:$O$109,2),"")</f>
        <v/>
      </c>
      <c r="E16" s="80" t="str">
        <f>IF(C16&gt;0,VLOOKUP(C16,Meldeformular!$A$10:$O$109,3),"")</f>
        <v/>
      </c>
      <c r="F16" s="80" t="str">
        <f>IF(C16&gt;0,VLOOKUP(C16,Meldeformular!$A$10:$O$109,6),"")</f>
        <v/>
      </c>
      <c r="G16" s="139" t="str">
        <f>IF(F16="","",IF(MAX(F9:F30)="","",IF(MAX(F9:F30)&lt;=10,"U11",IF(MAX(F9:F30)&lt;=12,"U13",IF(MAX(F9:F30)&lt;=14,"U15",IF(MAX(F9:F30)&lt;=16,"U17",IF(MAX(F9:F30)&lt;=18,"U19",IF(MAX(F9:F30)&lt;=20,"U21",IF(MAX(F9:F30)&lt;=24,"U25","25+")))))))))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6" s="77">
        <v>8</v>
      </c>
      <c r="K16" s="78">
        <f t="array" ref="K16">LARGE((Meldeformular!$L$10:$L$109=P$6)*Meldeformular!$A$10:$A$109,8)</f>
        <v>0</v>
      </c>
      <c r="L16" s="79" t="str">
        <f>IF(K16&gt;0,VLOOKUP(K16,Meldeformular!$A$10:$O$109,2),"")</f>
        <v/>
      </c>
      <c r="M16" s="80" t="str">
        <f>IF(K16&gt;0,VLOOKUP(K16,Meldeformular!$A$10:$O$109,3),"")</f>
        <v/>
      </c>
      <c r="N16" s="80" t="str">
        <f>IF(K16&gt;0,VLOOKUP(K16,Meldeformular!$A$10:$O$109,6),"")</f>
        <v/>
      </c>
      <c r="O16" s="139" t="str">
        <f>IF(N16="","",IF(MAX(N9:N30)="","",IF(MAX(N9:N30)&lt;=10,"U11",IF(MAX(N9:N30)&lt;=12,"U13",IF(MAX(N9:N30)&lt;=14,"U15",IF(MAX(N9:N30)&lt;=16,"U17",IF(MAX(N9:N30)&lt;=18,"U19",IF(MAX(N9:N30)&lt;=20,"U21",IF(MAX(N9:N30)&lt;=24,"U25","25+")))))))))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6" s="91"/>
    </row>
    <row r="17" spans="2:16" ht="15.75" thickBot="1">
      <c r="B17" s="77">
        <v>9</v>
      </c>
      <c r="C17" s="78">
        <f t="array" ref="C17">LARGE((Meldeformular!$L$10:$L$109=$H$6)*Meldeformular!$A$10:$A$109,9)</f>
        <v>0</v>
      </c>
      <c r="D17" s="152" t="str">
        <f>IF(C17&gt;0,VLOOKUP(C17,Meldeformular!$A$10:$O$109,2),"")</f>
        <v/>
      </c>
      <c r="E17" s="80" t="str">
        <f>IF(C17&gt;0,VLOOKUP(C17,Meldeformular!$A$10:$O$109,3),"")</f>
        <v/>
      </c>
      <c r="F17" s="80" t="str">
        <f>IF(C17&gt;0,VLOOKUP(C17,Meldeformular!$A$10:$O$109,6),"")</f>
        <v/>
      </c>
      <c r="G17" s="139" t="str">
        <f>IF(F17="","",IF(MAX(F9:F30)="","",IF(MAX(F9:F30)&lt;=10,"U11",IF(MAX(F9:F30)&lt;=12,"U13",IF(MAX(F9:F30)&lt;=14,"U15",IF(MAX(F9:F30)&lt;=16,"U17",IF(MAX(F9:F30)&lt;=18,"U19",IF(MAX(F9:F30)&lt;=20,"U21",IF(MAX(F9:F30)&lt;=24,"U25","25+")))))))))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7" s="77">
        <v>9</v>
      </c>
      <c r="K17" s="78">
        <f t="array" ref="K17">LARGE((Meldeformular!$L$10:$L$109=P$6)*Meldeformular!$A$10:$A$109,9)</f>
        <v>0</v>
      </c>
      <c r="L17" s="79" t="str">
        <f>IF(K17&gt;0,VLOOKUP(K17,Meldeformular!$A$10:$O$109,2),"")</f>
        <v/>
      </c>
      <c r="M17" s="80" t="str">
        <f>IF(K17&gt;0,VLOOKUP(K17,Meldeformular!$A$10:$O$109,3),"")</f>
        <v/>
      </c>
      <c r="N17" s="80" t="str">
        <f>IF(K17&gt;0,VLOOKUP(K17,Meldeformular!$A$10:$O$109,6),"")</f>
        <v/>
      </c>
      <c r="O17" s="139" t="str">
        <f>IF(N17="","",IF(MAX(N9:N30)="","",IF(MAX(N9:N30)&lt;=10,"U11",IF(MAX(N9:N30)&lt;=12,"U13",IF(MAX(N9:N30)&lt;=14,"U15",IF(MAX(N9:N30)&lt;=16,"U17",IF(MAX(N9:N30)&lt;=18,"U19",IF(MAX(N9:N30)&lt;=20,"U21",IF(MAX(N9:N30)&lt;=24,"U25","25+")))))))))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7" s="91"/>
    </row>
    <row r="18" spans="2:16" ht="15.75" thickBot="1">
      <c r="B18" s="77">
        <v>10</v>
      </c>
      <c r="C18" s="78">
        <f t="array" ref="C18">LARGE((Meldeformular!$L$10:$L$109=$H$6)*Meldeformular!$A$10:$A$109,10)</f>
        <v>0</v>
      </c>
      <c r="D18" s="152" t="str">
        <f>IF(C18&gt;0,VLOOKUP(C18,Meldeformular!$A$10:$O$109,2),"")</f>
        <v/>
      </c>
      <c r="E18" s="80" t="str">
        <f>IF(C18&gt;0,VLOOKUP(C18,Meldeformular!$A$10:$O$109,3),"")</f>
        <v/>
      </c>
      <c r="F18" s="80" t="str">
        <f>IF(C18&gt;0,VLOOKUP(C18,Meldeformular!$A$10:$O$109,6),"")</f>
        <v/>
      </c>
      <c r="G18" s="139" t="str">
        <f>IF(F18="","",IF(MAX(F9:F30)="","",IF(MAX(F9:F30)&lt;=10,"U11",IF(MAX(F9:F30)&lt;=12,"U13",IF(MAX(F9:F30)&lt;=14,"U15",IF(MAX(F9:F30)&lt;=16,"U17",IF(MAX(F9:F30)&lt;=18,"U19",IF(MAX(F9:F30)&lt;=20,"U21",IF(MAX(F9:F30)&lt;=24,"U25","25+")))))))))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8" s="77">
        <v>10</v>
      </c>
      <c r="K18" s="78">
        <f t="array" ref="K18">LARGE((Meldeformular!$L$10:$L$109=P$6)*Meldeformular!$A$10:$A$109,10)</f>
        <v>0</v>
      </c>
      <c r="L18" s="79" t="str">
        <f>IF(K18&gt;0,VLOOKUP(K18,Meldeformular!$A$10:$O$109,2),"")</f>
        <v/>
      </c>
      <c r="M18" s="80" t="str">
        <f>IF(K18&gt;0,VLOOKUP(K18,Meldeformular!$A$10:$O$109,3),"")</f>
        <v/>
      </c>
      <c r="N18" s="80" t="str">
        <f>IF(K18&gt;0,VLOOKUP(K18,Meldeformular!$A$10:$O$109,6),"")</f>
        <v/>
      </c>
      <c r="O18" s="139" t="str">
        <f>IF(N18="","",IF(MAX(N9:N30)="","",IF(MAX(N9:N30)&lt;=10,"U11",IF(MAX(N9:N30)&lt;=12,"U13",IF(MAX(N9:N30)&lt;=14,"U15",IF(MAX(N9:N30)&lt;=16,"U17",IF(MAX(N9:N30)&lt;=18,"U19",IF(MAX(N9:N30)&lt;=20,"U21",IF(MAX(N9:N30)&lt;=24,"U25","25+")))))))))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8" s="91"/>
    </row>
    <row r="19" spans="2:16" ht="15.75" thickBot="1">
      <c r="B19" s="77">
        <v>11</v>
      </c>
      <c r="C19" s="78">
        <f t="array" ref="C19">LARGE((Meldeformular!$L$10:$L$109=$H$6)*Meldeformular!$A$10:$A$109,11)</f>
        <v>0</v>
      </c>
      <c r="D19" s="152" t="str">
        <f>IF(C19&gt;0,VLOOKUP(C19,Meldeformular!$A$10:$O$109,2),"")</f>
        <v/>
      </c>
      <c r="E19" s="80" t="str">
        <f>IF(C19&gt;0,VLOOKUP(C19,Meldeformular!$A$10:$O$109,3),"")</f>
        <v/>
      </c>
      <c r="F19" s="80" t="str">
        <f>IF(C19&gt;0,VLOOKUP(C19,Meldeformular!$A$10:$O$109,6),"")</f>
        <v/>
      </c>
      <c r="G19" s="139" t="str">
        <f>IF(F19="","",IF(MAX(F9:F30)="","",IF(MAX(F9:F30)&lt;=10,"U11",IF(MAX(F9:F30)&lt;=12,"U13",IF(MAX(F9:F30)&lt;=14,"U15",IF(MAX(F9:F30)&lt;=16,"U17",IF(MAX(F9:F30)&lt;=18,"U19",IF(MAX(F9:F30)&lt;=20,"U21",IF(MAX(F9:F30)&lt;=24,"U25","25+")))))))))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19" s="77">
        <v>11</v>
      </c>
      <c r="K19" s="78">
        <f t="array" ref="K19">LARGE((Meldeformular!$L$10:$L$109=P$6)*Meldeformular!$A$10:$A$109,11)</f>
        <v>0</v>
      </c>
      <c r="L19" s="79" t="str">
        <f>IF(K19&gt;0,VLOOKUP(K19,Meldeformular!$A$10:$O$109,2),"")</f>
        <v/>
      </c>
      <c r="M19" s="80" t="str">
        <f>IF(K19&gt;0,VLOOKUP(K19,Meldeformular!$A$10:$O$109,3),"")</f>
        <v/>
      </c>
      <c r="N19" s="80" t="str">
        <f>IF(K19&gt;0,VLOOKUP(K19,Meldeformular!$A$10:$O$109,6),"")</f>
        <v/>
      </c>
      <c r="O19" s="139" t="str">
        <f>IF(N19="","",IF(MAX(N9:N30)="","",IF(MAX(N9:N30)&lt;=10,"U11",IF(MAX(N9:N30)&lt;=12,"U13",IF(MAX(N9:N30)&lt;=14,"U15",IF(MAX(N9:N30)&lt;=16,"U17",IF(MAX(N9:N30)&lt;=18,"U19",IF(MAX(N9:N30)&lt;=20,"U21",IF(MAX(N9:N30)&lt;=24,"U25","25+")))))))))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19" s="91"/>
    </row>
    <row r="20" spans="2:16" ht="15.75" thickBot="1">
      <c r="B20" s="77">
        <v>12</v>
      </c>
      <c r="C20" s="78">
        <f t="array" ref="C20">LARGE((Meldeformular!$L$10:$L$109=$H$6)*Meldeformular!$A$10:$A$109,12)</f>
        <v>0</v>
      </c>
      <c r="D20" s="152" t="str">
        <f>IF(C20&gt;0,VLOOKUP(C20,Meldeformular!$A$10:$O$109,2),"")</f>
        <v/>
      </c>
      <c r="E20" s="80" t="str">
        <f>IF(C20&gt;0,VLOOKUP(C20,Meldeformular!$A$10:$O$109,3),"")</f>
        <v/>
      </c>
      <c r="F20" s="80" t="str">
        <f>IF(C20&gt;0,VLOOKUP(C20,Meldeformular!$A$10:$O$109,6),"")</f>
        <v/>
      </c>
      <c r="G20" s="139" t="str">
        <f>IF(F20="","",IF(MAX(F9:F30)="","",IF(MAX(F9:F30)&lt;=10,"U11",IF(MAX(F9:F30)&lt;=12,"U13",IF(MAX(F9:F30)&lt;=14,"U15",IF(MAX(F9:F30)&lt;=16,"U17",IF(MAX(F9:F30)&lt;=18,"U19",IF(MAX(F9:F30)&lt;=20,"U21",IF(MAX(F9:F30)&lt;=24,"U25","25+")))))))))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0" s="77">
        <v>12</v>
      </c>
      <c r="K20" s="78">
        <f t="array" ref="K20">LARGE((Meldeformular!$L$10:$L$109=P$6)*Meldeformular!$A$10:$A$109,12)</f>
        <v>0</v>
      </c>
      <c r="L20" s="79" t="str">
        <f>IF(K20&gt;0,VLOOKUP(K20,Meldeformular!$A$10:$O$109,2),"")</f>
        <v/>
      </c>
      <c r="M20" s="80" t="str">
        <f>IF(K20&gt;0,VLOOKUP(K20,Meldeformular!$A$10:$O$109,3),"")</f>
        <v/>
      </c>
      <c r="N20" s="80" t="str">
        <f>IF(K20&gt;0,VLOOKUP(K20,Meldeformular!$A$10:$O$109,6),"")</f>
        <v/>
      </c>
      <c r="O20" s="139" t="str">
        <f>IF(N20="","",IF(MAX(N9:N30)="","",IF(MAX(N9:N30)&lt;=10,"U11",IF(MAX(N9:N30)&lt;=12,"U13",IF(MAX(N9:N30)&lt;=14,"U15",IF(MAX(N9:N30)&lt;=16,"U17",IF(MAX(N9:N30)&lt;=18,"U19",IF(MAX(N9:N30)&lt;=20,"U21",IF(MAX(N9:N30)&lt;=24,"U25","25+")))))))))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0" s="91"/>
    </row>
    <row r="21" spans="2:16" ht="15.75" thickBot="1">
      <c r="B21" s="77">
        <v>13</v>
      </c>
      <c r="C21" s="78">
        <f t="array" ref="C21">LARGE((Meldeformular!$L$10:$L$109=$H$6)*Meldeformular!$A$10:$A$109,13)</f>
        <v>0</v>
      </c>
      <c r="D21" s="152" t="str">
        <f>IF(C21&gt;0,VLOOKUP(C21,Meldeformular!$A$10:$O$109,2),"")</f>
        <v/>
      </c>
      <c r="E21" s="80" t="str">
        <f>IF(C21&gt;0,VLOOKUP(C21,Meldeformular!$A$10:$O$109,3),"")</f>
        <v/>
      </c>
      <c r="F21" s="80" t="str">
        <f>IF(C21&gt;0,VLOOKUP(C21,Meldeformular!$A$10:$O$109,6),"")</f>
        <v/>
      </c>
      <c r="G21" s="139" t="str">
        <f>IF(F21="","",IF(MAX(F9:F30)="","",IF(MAX(F9:F30)&lt;=10,"U11",IF(MAX(F9:F30)&lt;=12,"U13",IF(MAX(F9:F30)&lt;=14,"U15",IF(MAX(F9:F30)&lt;=16,"U17",IF(MAX(F9:F30)&lt;=18,"U19",IF(MAX(F9:F30)&lt;=20,"U21",IF(MAX(F9:F30)&lt;=24,"U25","25+")))))))))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1" s="77">
        <v>13</v>
      </c>
      <c r="K21" s="78">
        <f t="array" ref="K21">LARGE((Meldeformular!$L$10:$L$109=P$6)*Meldeformular!$A$10:$A$109,13)</f>
        <v>0</v>
      </c>
      <c r="L21" s="79" t="str">
        <f>IF(K21&gt;0,VLOOKUP(K21,Meldeformular!$A$10:$O$109,2),"")</f>
        <v/>
      </c>
      <c r="M21" s="80" t="str">
        <f>IF(K21&gt;0,VLOOKUP(K21,Meldeformular!$A$10:$O$109,3),"")</f>
        <v/>
      </c>
      <c r="N21" s="80" t="str">
        <f>IF(K21&gt;0,VLOOKUP(K21,Meldeformular!$A$10:$O$109,6),"")</f>
        <v/>
      </c>
      <c r="O21" s="139" t="str">
        <f>IF(N21="","",IF(MAX(N9:N30)="","",IF(MAX(N9:N30)&lt;=10,"U11",IF(MAX(N9:N30)&lt;=12,"U13",IF(MAX(N9:N30)&lt;=14,"U15",IF(MAX(N9:N30)&lt;=16,"U17",IF(MAX(N9:N30)&lt;=18,"U19",IF(MAX(N9:N30)&lt;=20,"U21",IF(MAX(N9:N30)&lt;=24,"U25","25+")))))))))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1" s="91"/>
    </row>
    <row r="22" spans="2:16" ht="15.75" thickBot="1">
      <c r="B22" s="77">
        <v>14</v>
      </c>
      <c r="C22" s="78">
        <f t="array" ref="C22">LARGE((Meldeformular!$L$10:$L$109=$H$6)*Meldeformular!$A$10:$A$109,14)</f>
        <v>0</v>
      </c>
      <c r="D22" s="152" t="str">
        <f>IF(C22&gt;0,VLOOKUP(C22,Meldeformular!$A$10:$O$109,2),"")</f>
        <v/>
      </c>
      <c r="E22" s="80" t="str">
        <f>IF(C22&gt;0,VLOOKUP(C22,Meldeformular!$A$10:$O$109,3),"")</f>
        <v/>
      </c>
      <c r="F22" s="80" t="str">
        <f>IF(C22&gt;0,VLOOKUP(C22,Meldeformular!$A$10:$O$109,6),"")</f>
        <v/>
      </c>
      <c r="G22" s="139" t="str">
        <f>IF(F22="","",IF(MAX(F9:F30)="","",IF(MAX(F9:F30)&lt;=10,"U11",IF(MAX(F9:F30)&lt;=12,"U13",IF(MAX(F9:F30)&lt;=14,"U15",IF(MAX(F9:F30)&lt;=16,"U17",IF(MAX(F9:F30)&lt;=18,"U19",IF(MAX(F9:F30)&lt;=20,"U21",IF(MAX(F9:F30)&lt;=24,"U25","25+")))))))))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2" s="77">
        <v>14</v>
      </c>
      <c r="K22" s="78">
        <f t="array" ref="K22">LARGE((Meldeformular!$L$10:$L$109=P$6)*Meldeformular!$A$10:$A$109,14)</f>
        <v>0</v>
      </c>
      <c r="L22" s="79" t="str">
        <f>IF(K22&gt;0,VLOOKUP(K22,Meldeformular!$A$10:$O$109,2),"")</f>
        <v/>
      </c>
      <c r="M22" s="80" t="str">
        <f>IF(K22&gt;0,VLOOKUP(K22,Meldeformular!$A$10:$O$109,3),"")</f>
        <v/>
      </c>
      <c r="N22" s="80" t="str">
        <f>IF(K22&gt;0,VLOOKUP(K22,Meldeformular!$A$10:$O$109,6),"")</f>
        <v/>
      </c>
      <c r="O22" s="139" t="str">
        <f>IF(N22="","",IF(MAX(N9:N30)="","",IF(MAX(N9:N30)&lt;=10,"U11",IF(MAX(N9:N30)&lt;=12,"U13",IF(MAX(N9:N30)&lt;=14,"U15",IF(MAX(N9:N30)&lt;=16,"U17",IF(MAX(N9:N30)&lt;=18,"U19",IF(MAX(N9:N30)&lt;=20,"U21",IF(MAX(N9:N30)&lt;=24,"U25","25+")))))))))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2" s="91"/>
    </row>
    <row r="23" spans="2:16" ht="15.75" thickBot="1">
      <c r="B23" s="77">
        <v>15</v>
      </c>
      <c r="C23" s="78">
        <f t="array" ref="C23">LARGE((Meldeformular!$L$10:$L$109=$H$6)*Meldeformular!$A$10:$A$109,15)</f>
        <v>0</v>
      </c>
      <c r="D23" s="152" t="str">
        <f>IF(C23&gt;0,VLOOKUP(C23,Meldeformular!$A$10:$O$109,2),"")</f>
        <v/>
      </c>
      <c r="E23" s="80" t="str">
        <f>IF(C23&gt;0,VLOOKUP(C23,Meldeformular!$A$10:$O$109,3),"")</f>
        <v/>
      </c>
      <c r="F23" s="80" t="str">
        <f>IF(C23&gt;0,VLOOKUP(C23,Meldeformular!$A$10:$O$109,6),"")</f>
        <v/>
      </c>
      <c r="G23" s="139" t="str">
        <f>IF(F23="","",IF(MAX(F9:F30)="","",IF(MAX(F9:F30)&lt;=10,"U11",IF(MAX(F9:F30)&lt;=12,"U13",IF(MAX(F9:F30)&lt;=14,"U15",IF(MAX(F9:F30)&lt;=16,"U17",IF(MAX(F9:F30)&lt;=18,"U19",IF(MAX(F9:F30)&lt;=20,"U21",IF(MAX(F9:F30)&lt;=24,"U25","25+")))))))))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3" s="77">
        <v>15</v>
      </c>
      <c r="K23" s="78">
        <f t="array" ref="K23">LARGE((Meldeformular!$L$10:$L$109=P$6)*Meldeformular!$A$10:$A$109,15)</f>
        <v>0</v>
      </c>
      <c r="L23" s="79" t="str">
        <f>IF(K23&gt;0,VLOOKUP(K23,Meldeformular!$A$10:$O$109,2),"")</f>
        <v/>
      </c>
      <c r="M23" s="80" t="str">
        <f>IF(K23&gt;0,VLOOKUP(K23,Meldeformular!$A$10:$O$109,3),"")</f>
        <v/>
      </c>
      <c r="N23" s="80" t="str">
        <f>IF(K23&gt;0,VLOOKUP(K23,Meldeformular!$A$10:$O$109,6),"")</f>
        <v/>
      </c>
      <c r="O23" s="139" t="str">
        <f>IF(N23="","",IF(MAX(N9:N30)="","",IF(MAX(N9:N30)&lt;=10,"U11",IF(MAX(N9:N30)&lt;=12,"U13",IF(MAX(N9:N30)&lt;=14,"U15",IF(MAX(N9:N30)&lt;=16,"U17",IF(MAX(N9:N30)&lt;=18,"U19",IF(MAX(N9:N30)&lt;=20,"U21",IF(MAX(N9:N30)&lt;=24,"U25","25+")))))))))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3" s="91"/>
    </row>
    <row r="24" spans="2:16" ht="15.75" thickBot="1">
      <c r="B24" s="77">
        <v>16</v>
      </c>
      <c r="C24" s="78">
        <f t="array" ref="C24">LARGE((Meldeformular!$L$10:$L$109=$H$6)*Meldeformular!$A$10:$A$109,16)</f>
        <v>0</v>
      </c>
      <c r="D24" s="152" t="str">
        <f>IF(C24&gt;0,VLOOKUP(C24,Meldeformular!$A$10:$O$109,2),"")</f>
        <v/>
      </c>
      <c r="E24" s="80" t="str">
        <f>IF(C24&gt;0,VLOOKUP(C24,Meldeformular!$A$10:$O$109,3),"")</f>
        <v/>
      </c>
      <c r="F24" s="80" t="str">
        <f>IF(C24&gt;0,VLOOKUP(C24,Meldeformular!$A$10:$O$109,6),"")</f>
        <v/>
      </c>
      <c r="G24" s="139" t="str">
        <f>IF(F24="","",IF(MAX(F9:F30)="","",IF(MAX(F9:F30)&lt;=10,"U11",IF(MAX(F9:F30)&lt;=12,"U13",IF(MAX(F9:F30)&lt;=14,"U15",IF(MAX(F9:F30)&lt;=16,"U17",IF(MAX(F9:F30)&lt;=18,"U19",IF(MAX(F9:F30)&lt;=20,"U21",IF(MAX(F9:F30)&lt;=24,"U25","25+")))))))))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4" s="92">
        <v>16</v>
      </c>
      <c r="K24" s="93">
        <f t="array" ref="K24">LARGE((Meldeformular!$L$10:$L$109=P$6)*Meldeformular!$A$10:$A$109,16)</f>
        <v>0</v>
      </c>
      <c r="L24" s="79" t="str">
        <f>IF(K24&gt;0,VLOOKUP(K24,Meldeformular!$A$10:$O$109,2),"")</f>
        <v/>
      </c>
      <c r="M24" s="80" t="str">
        <f>IF(K24&gt;0,VLOOKUP(K24,Meldeformular!$A$10:$O$109,3),"")</f>
        <v/>
      </c>
      <c r="N24" s="80" t="str">
        <f>IF(K24&gt;0,VLOOKUP(K24,Meldeformular!$A$10:$O$109,6),"")</f>
        <v/>
      </c>
      <c r="O24" s="139" t="str">
        <f>IF(N24="","",IF(MAX(N9:N30)="","",IF(MAX(N9:N30)&lt;=10,"U11",IF(MAX(N9:N30)&lt;=12,"U13",IF(MAX(N9:N30)&lt;=14,"U15",IF(MAX(N9:N30)&lt;=16,"U17",IF(MAX(N9:N30)&lt;=18,"U19",IF(MAX(N9:N30)&lt;=20,"U21",IF(MAX(N9:N30)&lt;=24,"U25","25+")))))))))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4" s="91"/>
    </row>
    <row r="25" spans="2:16" ht="15.75" thickBot="1">
      <c r="B25" s="77">
        <v>17</v>
      </c>
      <c r="C25" s="78">
        <f t="array" ref="C25">LARGE((Meldeformular!$L$10:$L$109=$H$6)*Meldeformular!$A$10:$A$109,17)</f>
        <v>0</v>
      </c>
      <c r="D25" s="152" t="str">
        <f>IF(C25&gt;0,VLOOKUP(C25,Meldeformular!$A$10:$O$109,2),"")</f>
        <v/>
      </c>
      <c r="E25" s="80" t="str">
        <f>IF(C25&gt;0,VLOOKUP(C25,Meldeformular!$A$10:$O$109,3),"")</f>
        <v/>
      </c>
      <c r="F25" s="80" t="str">
        <f>IF(C25&gt;0,VLOOKUP(C25,Meldeformular!$A$10:$O$109,6),"")</f>
        <v/>
      </c>
      <c r="G25" s="139" t="str">
        <f>IF(F25="","",IF(MAX(F9:F30)="","",IF(MAX(F9:F30)&lt;=10,"U11",IF(MAX(F9:F30)&lt;=12,"U13",IF(MAX(F9:F30)&lt;=14,"U15",IF(MAX(F9:F30)&lt;=16,"U17",IF(MAX(F9:F30)&lt;=18,"U19",IF(MAX(F9:F30)&lt;=20,"U21",IF(MAX(F9:F30)&lt;=24,"U25","25+")))))))))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5" s="77">
        <v>17</v>
      </c>
      <c r="K25" s="78">
        <f t="array" ref="K25">LARGE((Meldeformular!$L$10:$L$109=P$6)*Meldeformular!$A$10:$A$109,17)</f>
        <v>0</v>
      </c>
      <c r="L25" s="79" t="str">
        <f>IF(K25&gt;0,VLOOKUP(K25,Meldeformular!$A$10:$O$109,2),"")</f>
        <v/>
      </c>
      <c r="M25" s="80" t="str">
        <f>IF(K25&gt;0,VLOOKUP(K25,Meldeformular!$A$10:$O$109,3),"")</f>
        <v/>
      </c>
      <c r="N25" s="80" t="str">
        <f>IF(K25&gt;0,VLOOKUP(K25,Meldeformular!$A$10:$O$109,6),"")</f>
        <v/>
      </c>
      <c r="O25" s="139" t="str">
        <f>IF(N25="","",IF(MAX(N9:N30)="","",IF(MAX(N9:N30)&lt;=10,"U11",IF(MAX(N9:N30)&lt;=12,"U13",IF(MAX(N9:N30)&lt;=14,"U15",IF(MAX(N9:N30)&lt;=16,"U17",IF(MAX(N9:N30)&lt;=18,"U19",IF(MAX(N9:N30)&lt;=20,"U21",IF(MAX(N9:N30)&lt;=24,"U25","25+")))))))))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5" s="91"/>
    </row>
    <row r="26" spans="2:16" ht="15.75" thickBot="1">
      <c r="B26" s="77">
        <v>18</v>
      </c>
      <c r="C26" s="78">
        <f t="array" ref="C26">LARGE((Meldeformular!$L$10:$L$109=$H$6)*Meldeformular!$A$10:$A$109,18)</f>
        <v>0</v>
      </c>
      <c r="D26" s="152" t="str">
        <f>IF(C26&gt;0,VLOOKUP(C26,Meldeformular!$A$10:$O$109,2),"")</f>
        <v/>
      </c>
      <c r="E26" s="80" t="str">
        <f>IF(C26&gt;0,VLOOKUP(C26,Meldeformular!$A$10:$O$109,3),"")</f>
        <v/>
      </c>
      <c r="F26" s="80" t="str">
        <f>IF(C26&gt;0,VLOOKUP(C26,Meldeformular!$A$10:$O$109,6),"")</f>
        <v/>
      </c>
      <c r="G26" s="139" t="str">
        <f>IF(F26="","",IF(MAX(F9:F30)="","",IF(MAX(F9:F30)&lt;=10,"U11",IF(MAX(F9:F30)&lt;=12,"U13",IF(MAX(F9:F30)&lt;=14,"U15",IF(MAX(F9:F30)&lt;=16,"U17",IF(MAX(F9:F30)&lt;=18,"U19",IF(MAX(F9:F30)&lt;=20,"U21",IF(MAX(F9:F30)&lt;=24,"U25","25+")))))))))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6" s="77">
        <v>18</v>
      </c>
      <c r="K26" s="78">
        <f t="array" ref="K26">LARGE((Meldeformular!$L$10:$L$109=P$6)*Meldeformular!$A$10:$A$109,18)</f>
        <v>0</v>
      </c>
      <c r="L26" s="79" t="str">
        <f>IF(K26&gt;0,VLOOKUP(K26,Meldeformular!$A$10:$O$109,2),"")</f>
        <v/>
      </c>
      <c r="M26" s="80" t="str">
        <f>IF(K26&gt;0,VLOOKUP(K26,Meldeformular!$A$10:$O$109,3),"")</f>
        <v/>
      </c>
      <c r="N26" s="80" t="str">
        <f>IF(K26&gt;0,VLOOKUP(K26,Meldeformular!$A$10:$O$109,6),"")</f>
        <v/>
      </c>
      <c r="O26" s="139" t="str">
        <f>IF(N26="","",IF(MAX(N9:N30)="","",IF(MAX(N9:N30)&lt;=10,"U11",IF(MAX(N9:N30)&lt;=12,"U13",IF(MAX(N9:N30)&lt;=14,"U15",IF(MAX(N9:N30)&lt;=16,"U17",IF(MAX(N9:N30)&lt;=18,"U19",IF(MAX(N9:N30)&lt;=20,"U21",IF(MAX(N9:N30)&lt;=24,"U25","25+")))))))))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6" s="91"/>
    </row>
    <row r="27" spans="2:16" ht="15.75" thickBot="1">
      <c r="B27" s="77">
        <v>19</v>
      </c>
      <c r="C27" s="78">
        <f t="array" ref="C27">LARGE((Meldeformular!$L$10:$L$109=$H$6)*Meldeformular!$A$10:$A$109,19)</f>
        <v>0</v>
      </c>
      <c r="D27" s="152" t="str">
        <f>IF(C27&gt;0,VLOOKUP(C27,Meldeformular!$A$10:$O$109,2),"")</f>
        <v/>
      </c>
      <c r="E27" s="80" t="str">
        <f>IF(C27&gt;0,VLOOKUP(C27,Meldeformular!$A$10:$O$109,3),"")</f>
        <v/>
      </c>
      <c r="F27" s="80" t="str">
        <f>IF(C27&gt;0,VLOOKUP(C27,Meldeformular!$A$10:$O$109,6),"")</f>
        <v/>
      </c>
      <c r="G27" s="139" t="str">
        <f>IF(F27="","",IF(MAX(F9:F30)="","",IF(MAX(F9:F30)&lt;=10,"U11",IF(MAX(F9:F30)&lt;=12,"U13",IF(MAX(F9:F30)&lt;=14,"U15",IF(MAX(F9:F30)&lt;=16,"U17",IF(MAX(F9:F30)&lt;=18,"U19",IF(MAX(F9:F30)&lt;=20,"U21",IF(MAX(F9:F30)&lt;=24,"U25","25+")))))))))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7" s="77">
        <v>19</v>
      </c>
      <c r="K27" s="78">
        <f t="array" ref="K27">LARGE((Meldeformular!$L$10:$L$109=P$6)*Meldeformular!$A$10:$A$109,19)</f>
        <v>0</v>
      </c>
      <c r="L27" s="79" t="str">
        <f>IF(K27&gt;0,VLOOKUP(K27,Meldeformular!$A$10:$O$109,2),"")</f>
        <v/>
      </c>
      <c r="M27" s="80" t="str">
        <f>IF(K27&gt;0,VLOOKUP(K27,Meldeformular!$A$10:$O$109,3),"")</f>
        <v/>
      </c>
      <c r="N27" s="80" t="str">
        <f>IF(K27&gt;0,VLOOKUP(K27,Meldeformular!$A$10:$O$109,6),"")</f>
        <v/>
      </c>
      <c r="O27" s="139" t="str">
        <f>IF(N27="","",IF(MAX(N9:N30)="","",IF(MAX(N9:N30)&lt;=10,"U11",IF(MAX(N9:N30)&lt;=12,"U13",IF(MAX(N9:N30)&lt;=14,"U15",IF(MAX(N9:N30)&lt;=16,"U17",IF(MAX(N9:N30)&lt;=18,"U19",IF(MAX(N9:N30)&lt;=20,"U21",IF(MAX(N9:N30)&lt;=24,"U25","25+")))))))))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7" s="91"/>
    </row>
    <row r="28" spans="2:16" ht="15.75" thickBot="1">
      <c r="B28" s="77">
        <v>20</v>
      </c>
      <c r="C28" s="78">
        <f t="array" ref="C28">LARGE((Meldeformular!$L$10:$L$109=$H$6)*Meldeformular!$A$10:$A$109,20)</f>
        <v>0</v>
      </c>
      <c r="D28" s="152" t="str">
        <f>IF(C28&gt;0,VLOOKUP(C28,Meldeformular!$A$10:$O$109,2),"")</f>
        <v/>
      </c>
      <c r="E28" s="80" t="str">
        <f>IF(C28&gt;0,VLOOKUP(C28,Meldeformular!$A$10:$O$109,3),"")</f>
        <v/>
      </c>
      <c r="F28" s="80" t="str">
        <f>IF(C28&gt;0,VLOOKUP(C28,Meldeformular!$A$10:$O$109,6),"")</f>
        <v/>
      </c>
      <c r="G28" s="139" t="str">
        <f>IF(F28="","",IF(MAX(F9:F30)="","",IF(MAX(F9:F30)&lt;=10,"U11",IF(MAX(F9:F30)&lt;=12,"U13",IF(MAX(F9:F30)&lt;=14,"U15",IF(MAX(F9:F30)&lt;=16,"U17",IF(MAX(F9:F30)&lt;=18,"U19",IF(MAX(F9:F30)&lt;=20,"U21",IF(MAX(F9:F30)&lt;=24,"U25","25+")))))))))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8" s="77">
        <v>20</v>
      </c>
      <c r="K28" s="78">
        <f t="array" ref="K28">LARGE((Meldeformular!$L$10:$L$109=P$6)*Meldeformular!$A$10:$A$109,20)</f>
        <v>0</v>
      </c>
      <c r="L28" s="79" t="str">
        <f>IF(K28&gt;0,VLOOKUP(K28,Meldeformular!$A$10:$O$109,2),"")</f>
        <v/>
      </c>
      <c r="M28" s="80" t="str">
        <f>IF(K28&gt;0,VLOOKUP(K28,Meldeformular!$A$10:$O$109,3),"")</f>
        <v/>
      </c>
      <c r="N28" s="80" t="str">
        <f>IF(K28&gt;0,VLOOKUP(K28,Meldeformular!$A$10:$O$109,6),"")</f>
        <v/>
      </c>
      <c r="O28" s="139" t="str">
        <f>IF(N28="","",IF(MAX(N9:N30)="","",IF(MAX(N9:N30)&lt;=10,"U11",IF(MAX(N9:N30)&lt;=12,"U13",IF(MAX(N9:N30)&lt;=14,"U15",IF(MAX(N9:N30)&lt;=16,"U17",IF(MAX(N9:N30)&lt;=18,"U19",IF(MAX(N9:N30)&lt;=20,"U21",IF(MAX(N9:N30)&lt;=24,"U25","25+")))))))))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8" s="91"/>
    </row>
    <row r="29" spans="2:16" ht="15.75" thickBot="1">
      <c r="B29" s="77">
        <v>21</v>
      </c>
      <c r="C29" s="78">
        <f t="array" ref="C29">LARGE((Meldeformular!$L$10:$L$109=$H$6)*Meldeformular!$A$10:$A$109,21)</f>
        <v>0</v>
      </c>
      <c r="D29" s="152" t="str">
        <f>IF(C29&gt;0,VLOOKUP(C29,Meldeformular!$A$10:$O$109,2),"")</f>
        <v/>
      </c>
      <c r="E29" s="80" t="str">
        <f>IF(C29&gt;0,VLOOKUP(C29,Meldeformular!$A$10:$O$109,3),"")</f>
        <v/>
      </c>
      <c r="F29" s="80" t="str">
        <f>IF(C29&gt;0,VLOOKUP(C29,Meldeformular!$A$10:$O$109,6),"")</f>
        <v/>
      </c>
      <c r="G29" s="139" t="str">
        <f>IF(F29="","",IF(MAX(F9:F30)="","",IF(MAX(F9:F30)&lt;=10,"U11",IF(MAX(F9:F30)&lt;=12,"U13",IF(MAX(F9:F30)&lt;=14,"U15",IF(MAX(F9:F30)&lt;=16,"U17",IF(MAX(F9:F30)&lt;=18,"U19",IF(MAX(F9:F30)&lt;=20,"U21",IF(MAX(F9:F30)&lt;=24,"U25","25+")))))))))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29" s="77">
        <v>21</v>
      </c>
      <c r="K29" s="78">
        <f t="array" ref="K29">LARGE((Meldeformular!$L$10:$L$109=P$6)*Meldeformular!$A$10:$A$109,21)</f>
        <v>0</v>
      </c>
      <c r="L29" s="79" t="str">
        <f>IF(K29&gt;0,VLOOKUP(K29,Meldeformular!$A$10:$O$109,2),"")</f>
        <v/>
      </c>
      <c r="M29" s="80" t="str">
        <f>IF(K29&gt;0,VLOOKUP(K29,Meldeformular!$A$10:$O$109,3),"")</f>
        <v/>
      </c>
      <c r="N29" s="80" t="str">
        <f>IF(K29&gt;0,VLOOKUP(K29,Meldeformular!$A$10:$O$109,6),"")</f>
        <v/>
      </c>
      <c r="O29" s="139" t="str">
        <f>IF(N29="","",IF(MAX(N9:N30)="","",IF(MAX(N9:N30)&lt;=10,"U11",IF(MAX(N9:N30)&lt;=12,"U13",IF(MAX(N9:N30)&lt;=14,"U15",IF(MAX(N9:N30)&lt;=16,"U17",IF(MAX(N9:N30)&lt;=18,"U19",IF(MAX(N9:N30)&lt;=20,"U21",IF(MAX(N9:N30)&lt;=24,"U25","25+")))))))))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29" s="91"/>
    </row>
    <row r="30" spans="2:16" ht="15.75" thickBot="1">
      <c r="B30" s="77">
        <v>22</v>
      </c>
      <c r="C30" s="78">
        <f t="array" ref="C30">LARGE((Meldeformular!$L$10:$L$109=$H$6)*Meldeformular!$A$10:$A$109,22)</f>
        <v>0</v>
      </c>
      <c r="D30" s="153" t="str">
        <f>IF(C30&gt;0,VLOOKUP(C30,Meldeformular!$A$10:$O$109,2),"")</f>
        <v/>
      </c>
      <c r="E30" s="95" t="str">
        <f>IF(C30&gt;0,VLOOKUP(C30,Meldeformular!$A$10:$O$109,3),"")</f>
        <v/>
      </c>
      <c r="F30" s="95" t="str">
        <f>IF(C30&gt;0,VLOOKUP(C30,Meldeformular!$A$10:$O$109,6),"")</f>
        <v/>
      </c>
      <c r="G30" s="140" t="str">
        <f>IF(F30="","",IF(MAX(F9:F30)="","",IF(MAX(F9:F30)&lt;=10,"U11",IF(MAX(F9:F30)&lt;=12,"U13",IF(MAX(F9:F30)&lt;=14,"U15",IF(MAX(F9:F30)&lt;=16,"U17",IF(MAX(F9:F30)&lt;=18,"U19",IF(MAX(F9:F30)&lt;=20,"U21",IF(MAX(F9:F30)&lt;=24,"U25","25+")))))))))</f>
        <v/>
      </c>
      <c r="J30" s="77">
        <v>22</v>
      </c>
      <c r="K30" s="78">
        <f t="array" ref="K30">LARGE((Meldeformular!$L$10:$L$109=P$6)*Meldeformular!$A$10:$A$109,22)</f>
        <v>0</v>
      </c>
      <c r="L30" s="94" t="str">
        <f>IF(K30&gt;0,VLOOKUP(K30,Meldeformular!$A$10:$O$109,2),"")</f>
        <v/>
      </c>
      <c r="M30" s="95" t="str">
        <f>IF(K30&gt;0,VLOOKUP(K30,Meldeformular!$A$10:$O$109,3),"")</f>
        <v/>
      </c>
      <c r="N30" s="95" t="str">
        <f>IF(K30&gt;0,VLOOKUP(K30,Meldeformular!$A$10:$O$109,6),"")</f>
        <v/>
      </c>
      <c r="O30" s="140" t="str">
        <f>IF(N30="","",IF(MAX(N9:N30)="","",IF(MAX(N9:N30)&lt;=10,"U11",IF(MAX(N9:N30)&lt;=12,"U13",IF(MAX(N9:N30)&lt;=14,"U15",IF(MAX(N9:N30)&lt;=16,"U17",IF(MAX(N9:N30)&lt;=18,"U19",IF(MAX(N9:N30)&lt;=20,"U21",IF(MAX(N9:N30)&lt;=24,"U25","25+")))))))))</f>
        <v/>
      </c>
      <c r="P30" s="91"/>
    </row>
    <row r="31" spans="2:16" ht="15.75" thickBot="1"/>
    <row r="32" spans="2:16" ht="16.5" thickBot="1">
      <c r="B32" s="247" t="s">
        <v>25</v>
      </c>
      <c r="C32" s="253"/>
      <c r="D32" s="253"/>
      <c r="E32" s="253"/>
      <c r="F32" s="253"/>
      <c r="G32" s="151"/>
      <c r="H32" s="70">
        <v>3</v>
      </c>
      <c r="J32" s="247" t="s">
        <v>25</v>
      </c>
      <c r="K32" s="249"/>
      <c r="L32" s="249"/>
      <c r="M32" s="249"/>
      <c r="N32" s="249"/>
      <c r="O32" s="156"/>
      <c r="P32" s="70">
        <v>4</v>
      </c>
    </row>
    <row r="33" spans="1:16" ht="15.75" thickBot="1">
      <c r="A33" s="70">
        <v>3</v>
      </c>
      <c r="B33" s="150" t="s">
        <v>89</v>
      </c>
      <c r="C33" s="250" t="s">
        <v>142</v>
      </c>
      <c r="D33" s="254"/>
      <c r="E33" s="254"/>
      <c r="F33" s="254"/>
      <c r="G33" s="137"/>
      <c r="I33" s="70">
        <v>4</v>
      </c>
      <c r="J33" s="141" t="s">
        <v>89</v>
      </c>
      <c r="K33" s="255" t="s">
        <v>143</v>
      </c>
      <c r="L33" s="256"/>
      <c r="M33" s="256"/>
      <c r="N33" s="256"/>
      <c r="O33" s="155"/>
      <c r="P33" s="91"/>
    </row>
    <row r="34" spans="1:16" ht="15.75" thickBot="1">
      <c r="B34" s="72" t="s">
        <v>66</v>
      </c>
      <c r="C34" s="78"/>
      <c r="D34" s="143" t="s">
        <v>17</v>
      </c>
      <c r="E34" s="87" t="s">
        <v>18</v>
      </c>
      <c r="F34" s="87" t="s">
        <v>21</v>
      </c>
      <c r="G34" s="154"/>
      <c r="J34" s="72" t="s">
        <v>66</v>
      </c>
      <c r="K34" s="78"/>
      <c r="L34" s="143" t="s">
        <v>17</v>
      </c>
      <c r="M34" s="87" t="s">
        <v>18</v>
      </c>
      <c r="N34" s="87" t="s">
        <v>21</v>
      </c>
      <c r="O34" s="154"/>
      <c r="P34" s="91"/>
    </row>
    <row r="35" spans="1:16" ht="15.75" thickBot="1">
      <c r="B35" s="77">
        <v>1</v>
      </c>
      <c r="C35" s="78">
        <f t="array" ref="C35">LARGE((Meldeformular!$L$10:$L$109=H$32)*Meldeformular!$A$10:$A$109,1)</f>
        <v>0</v>
      </c>
      <c r="D35" s="145" t="str">
        <f>IF(C35&gt;0,VLOOKUP(C35,Meldeformular!$A$10:$O$109,2),"")</f>
        <v/>
      </c>
      <c r="E35" s="89" t="str">
        <f>IF(C35&gt;0,VLOOKUP(C35,Meldeformular!$A$10:$O$109,3),"")</f>
        <v/>
      </c>
      <c r="F35" s="89" t="str">
        <f>IF(C35&gt;0,VLOOKUP(C35,Meldeformular!$A$10:$O$109,6),"")</f>
        <v/>
      </c>
      <c r="G35" s="146" t="str">
        <f>IF(F35="","",IF(MAX(F35:F56)&lt;=10,"U11",IF(MAX(F35:F56)&lt;=12,"U13",IF(MAX(F35:F56)&lt;=14,"U15",IF(MAX(F35:F56)&lt;=16,"U17",IF(MAX(F35:F56)&lt;=18,"U19",IF(MAX(F35:F56)&lt;=20,"U21",IF(MAX(F35:F56)&lt;=24,"U25","25+"))))))))</f>
        <v/>
      </c>
      <c r="J35" s="77">
        <v>1</v>
      </c>
      <c r="K35" s="78">
        <f t="array" ref="K35">LARGE((Meldeformular!$L$10:$L$109=P$32)*Meldeformular!$A$10:$A$109,1)</f>
        <v>0</v>
      </c>
      <c r="L35" s="88" t="str">
        <f>IF(K35&gt;0,VLOOKUP(K35,Meldeformular!$A$10:$O$109,2),"")</f>
        <v/>
      </c>
      <c r="M35" s="89" t="str">
        <f>IF(K35&gt;0,VLOOKUP(K35,Meldeformular!$A$10:$O$109,3),"")</f>
        <v/>
      </c>
      <c r="N35" s="89" t="str">
        <f>IF(K35&gt;0,VLOOKUP(K35,Meldeformular!$A$10:$O$109,6),"")</f>
        <v/>
      </c>
      <c r="O35" s="146" t="str">
        <f>IF(N35="","",IF(MAX(N35:N56)&lt;=10,"U11",IF(MAX(N35:N56)&lt;=12,"U13",IF(MAX(N35:N56)&lt;=14,"U15",IF(MAX(N35:N56)&lt;=16,"U17",IF(MAX(N35:N56)&lt;=18,"U19",IF(MAX(N35:N56)&lt;=20,"U21",IF(MAX(N35:N56)&lt;=24,"U25","25+"))))))))</f>
        <v/>
      </c>
      <c r="P35" s="91"/>
    </row>
    <row r="36" spans="1:16" ht="15.75" thickBot="1">
      <c r="B36" s="77">
        <v>2</v>
      </c>
      <c r="C36" s="78">
        <f t="array" ref="C36">LARGE((Meldeformular!$L$10:$L$109=$H$32)*Meldeformular!$A$10:$A$109,2)</f>
        <v>0</v>
      </c>
      <c r="D36" s="152" t="str">
        <f>IF(C36&gt;0,VLOOKUP(C36,Meldeformular!$A$10:$O$109,2),"")</f>
        <v/>
      </c>
      <c r="E36" s="80" t="str">
        <f>IF(C36&gt;0,VLOOKUP(C36,Meldeformular!$A$10:$O$109,3),"")</f>
        <v/>
      </c>
      <c r="F36" s="80" t="str">
        <f>IF(C36&gt;0,VLOOKUP(C36,Meldeformular!$A$10:$O$109,6),"")</f>
        <v/>
      </c>
      <c r="G36" s="139" t="str">
        <f>IF(F36="","",IF(MAX(F35:F56)="","",IF(MAX(F35:F56)&lt;=10,"U11",IF(MAX(F35:F56)&lt;=12,"U13",IF(MAX(F35:F56)&lt;=14,"U15",IF(MAX(F35:F56)&lt;=16,"U17",IF(MAX(F35:F56)&lt;=18,"U19",IF(MAX(F35:F56)&lt;=20,"U21",IF(MAX(F35:F56)&lt;=24,"U25","25+")))))))))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36" s="77">
        <v>2</v>
      </c>
      <c r="K36" s="78">
        <f t="array" ref="K36">LARGE((Meldeformular!$L$10:$L$109=P$32)*Meldeformular!$A$10:$A$109,2)</f>
        <v>0</v>
      </c>
      <c r="L36" s="79" t="str">
        <f>IF(K36&gt;0,VLOOKUP(K36,Meldeformular!$A$10:$O$109,2),"")</f>
        <v/>
      </c>
      <c r="M36" s="80" t="str">
        <f>IF(K36&gt;0,VLOOKUP(K36,Meldeformular!$A$10:$O$109,3),"")</f>
        <v/>
      </c>
      <c r="N36" s="80" t="str">
        <f>IF(K36&gt;0,VLOOKUP(K36,Meldeformular!$A$10:$O$109,6),"")</f>
        <v/>
      </c>
      <c r="O36" s="139" t="str">
        <f>IF(N36="","",IF(MAX(N35:N56)="","",IF(MAX(N35:N56)&lt;=10,"U11",IF(MAX(N35:N56)&lt;=12,"U13",IF(MAX(N35:N56)&lt;=14,"U15",IF(MAX(N35:N56)&lt;=16,"U17",IF(MAX(N35:N56)&lt;=18,"U19",IF(MAX(N35:N56)&lt;=20,"U21",IF(MAX(N35:N56)&lt;=24,"U25","25+")))))))))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36" s="91"/>
    </row>
    <row r="37" spans="1:16" ht="15.75" thickBot="1">
      <c r="B37" s="77">
        <v>3</v>
      </c>
      <c r="C37" s="78">
        <f t="array" ref="C37">LARGE((Meldeformular!$L$10:$L$109=$H$32)*Meldeformular!$A$10:$A$109,3)</f>
        <v>0</v>
      </c>
      <c r="D37" s="152" t="str">
        <f>IF(C37&gt;0,VLOOKUP(C37,Meldeformular!$A$10:$O$109,2),"")</f>
        <v/>
      </c>
      <c r="E37" s="80" t="str">
        <f>IF(C37&gt;0,VLOOKUP(C37,Meldeformular!$A$10:$O$109,3),"")</f>
        <v/>
      </c>
      <c r="F37" s="80" t="str">
        <f>IF(C37&gt;0,VLOOKUP(C37,Meldeformular!$A$10:$O$109,6),"")</f>
        <v/>
      </c>
      <c r="G37" s="139" t="str">
        <f>IF(F37="","",IF(MAX(F35:F56)="","",IF(MAX(F35:F56)&lt;=10,"U11",IF(MAX(F35:F56)&lt;=12,"U13",IF(MAX(F35:F56)&lt;=14,"U15",IF(MAX(F35:F56)&lt;=16,"U17",IF(MAX(F35:F56)&lt;=18,"U19",IF(MAX(F35:F56)&lt;=20,"U21",IF(MAX(F35:F56)&lt;=24,"U25","25+")))))))))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37" s="77">
        <v>3</v>
      </c>
      <c r="K37" s="78">
        <f t="array" ref="K37">LARGE((Meldeformular!$L$10:$L$109=P$32)*Meldeformular!$A$10:$A$109,3)</f>
        <v>0</v>
      </c>
      <c r="L37" s="79" t="str">
        <f>IF(K37&gt;0,VLOOKUP(K37,Meldeformular!$A$10:$O$109,2),"")</f>
        <v/>
      </c>
      <c r="M37" s="80" t="str">
        <f>IF(K37&gt;0,VLOOKUP(K37,Meldeformular!$A$10:$O$109,3),"")</f>
        <v/>
      </c>
      <c r="N37" s="80" t="str">
        <f>IF(K37&gt;0,VLOOKUP(K37,Meldeformular!$A$10:$O$109,6),"")</f>
        <v/>
      </c>
      <c r="O37" s="139" t="str">
        <f>IF(N37="","",IF(MAX(N35:N56)="","",IF(MAX(N35:N56)&lt;=10,"U11",IF(MAX(N35:N56)&lt;=12,"U13",IF(MAX(N35:N56)&lt;=14,"U15",IF(MAX(N35:N56)&lt;=16,"U17",IF(MAX(N35:N56)&lt;=18,"U19",IF(MAX(N35:N56)&lt;=20,"U21",IF(MAX(N35:N56)&lt;=24,"U25","25+")))))))))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37" s="91"/>
    </row>
    <row r="38" spans="1:16" ht="15.75" thickBot="1">
      <c r="B38" s="77">
        <v>4</v>
      </c>
      <c r="C38" s="78">
        <f t="array" ref="C38">LARGE((Meldeformular!$L$10:$L$109=$H$32)*Meldeformular!$A$10:$A$109,4)</f>
        <v>0</v>
      </c>
      <c r="D38" s="152" t="str">
        <f>IF(C38&gt;0,VLOOKUP(C38,Meldeformular!$A$10:$O$109,2),"")</f>
        <v/>
      </c>
      <c r="E38" s="80" t="str">
        <f>IF(C38&gt;0,VLOOKUP(C38,Meldeformular!$A$10:$O$109,3),"")</f>
        <v/>
      </c>
      <c r="F38" s="80" t="str">
        <f>IF(C38&gt;0,VLOOKUP(C38,Meldeformular!$A$10:$O$109,6),"")</f>
        <v/>
      </c>
      <c r="G38" s="139" t="str">
        <f>IF(F38="","",IF(MAX(F35:F56)="","",IF(MAX(F35:F56)&lt;=10,"U11",IF(MAX(F35:F56)&lt;=12,"U13",IF(MAX(F35:F56)&lt;=14,"U15",IF(MAX(F35:F56)&lt;=16,"U17",IF(MAX(F35:F56)&lt;=18,"U19",IF(MAX(F35:F56)&lt;=20,"U21",IF(MAX(F35:F56)&lt;=24,"U25","25+")))))))))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38" s="77">
        <v>4</v>
      </c>
      <c r="K38" s="78">
        <f t="array" ref="K38">LARGE((Meldeformular!$L$10:$L$109=P$32)*Meldeformular!$A$10:$A$109,4)</f>
        <v>0</v>
      </c>
      <c r="L38" s="79" t="str">
        <f>IF(K38&gt;0,VLOOKUP(K38,Meldeformular!$A$10:$O$109,2),"")</f>
        <v/>
      </c>
      <c r="M38" s="80" t="str">
        <f>IF(K38&gt;0,VLOOKUP(K38,Meldeformular!$A$10:$O$109,3),"")</f>
        <v/>
      </c>
      <c r="N38" s="80" t="str">
        <f>IF(K38&gt;0,VLOOKUP(K38,Meldeformular!$A$10:$O$109,6),"")</f>
        <v/>
      </c>
      <c r="O38" s="139" t="str">
        <f>IF(N38="","",IF(MAX(N35:N56)="","",IF(MAX(N35:N56)&lt;=10,"U11",IF(MAX(N35:N56)&lt;=12,"U13",IF(MAX(N35:N56)&lt;=14,"U15",IF(MAX(N35:N56)&lt;=16,"U17",IF(MAX(N35:N56)&lt;=18,"U19",IF(MAX(N35:N56)&lt;=20,"U21",IF(MAX(N35:N56)&lt;=24,"U25","25+")))))))))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38" s="91"/>
    </row>
    <row r="39" spans="1:16" ht="15.75" thickBot="1">
      <c r="B39" s="77">
        <v>5</v>
      </c>
      <c r="C39" s="78">
        <f t="array" ref="C39">LARGE((Meldeformular!$L$10:$L$109=$H$32)*Meldeformular!$A$10:$A$109,5)</f>
        <v>0</v>
      </c>
      <c r="D39" s="152" t="str">
        <f>IF(C39&gt;0,VLOOKUP(C39,Meldeformular!$A$10:$O$109,2),"")</f>
        <v/>
      </c>
      <c r="E39" s="80" t="str">
        <f>IF(C39&gt;0,VLOOKUP(C39,Meldeformular!$A$10:$O$109,3),"")</f>
        <v/>
      </c>
      <c r="F39" s="80" t="str">
        <f>IF(C39&gt;0,VLOOKUP(C39,Meldeformular!$A$10:$O$109,6),"")</f>
        <v/>
      </c>
      <c r="G39" s="139" t="str">
        <f>IF(F39="","",IF(MAX(F35:F56)="","",IF(MAX(F35:F56)&lt;=10,"U11",IF(MAX(F35:F56)&lt;=12,"U13",IF(MAX(F35:F56)&lt;=14,"U15",IF(MAX(F35:F56)&lt;=16,"U17",IF(MAX(F35:F56)&lt;=18,"U19",IF(MAX(F35:F56)&lt;=20,"U21",IF(MAX(F35:F56)&lt;=24,"U25","25+")))))))))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39" s="77">
        <v>5</v>
      </c>
      <c r="K39" s="78">
        <f t="array" ref="K39">LARGE((Meldeformular!$L$10:$L$109=P$32)*Meldeformular!$A$10:$A$109,5)</f>
        <v>0</v>
      </c>
      <c r="L39" s="79" t="str">
        <f>IF(K39&gt;0,VLOOKUP(K39,Meldeformular!$A$10:$O$109,2),"")</f>
        <v/>
      </c>
      <c r="M39" s="80" t="str">
        <f>IF(K39&gt;0,VLOOKUP(K39,Meldeformular!$A$10:$O$109,3),"")</f>
        <v/>
      </c>
      <c r="N39" s="80" t="str">
        <f>IF(K39&gt;0,VLOOKUP(K39,Meldeformular!$A$10:$O$109,6),"")</f>
        <v/>
      </c>
      <c r="O39" s="139" t="str">
        <f>IF(N39="","",IF(MAX(N35:N56)="","",IF(MAX(N35:N56)&lt;=10,"U11",IF(MAX(N35:N56)&lt;=12,"U13",IF(MAX(N35:N56)&lt;=14,"U15",IF(MAX(N35:N56)&lt;=16,"U17",IF(MAX(N35:N56)&lt;=18,"U19",IF(MAX(N35:N56)&lt;=20,"U21",IF(MAX(N35:N56)&lt;=24,"U25","25+")))))))))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39" s="91"/>
    </row>
    <row r="40" spans="1:16" ht="15.75" thickBot="1">
      <c r="B40" s="77">
        <v>6</v>
      </c>
      <c r="C40" s="78">
        <f t="array" ref="C40">LARGE((Meldeformular!$L$10:$L$109=$H$32)*Meldeformular!$A$10:$A$109,6)</f>
        <v>0</v>
      </c>
      <c r="D40" s="152" t="str">
        <f>IF(C40&gt;0,VLOOKUP(C40,Meldeformular!$A$10:$O$109,2),"")</f>
        <v/>
      </c>
      <c r="E40" s="80" t="str">
        <f>IF(C40&gt;0,VLOOKUP(C40,Meldeformular!$A$10:$O$109,3),"")</f>
        <v/>
      </c>
      <c r="F40" s="80" t="str">
        <f>IF(C40&gt;0,VLOOKUP(C40,Meldeformular!$A$10:$O$109,6),"")</f>
        <v/>
      </c>
      <c r="G40" s="139" t="str">
        <f>IF(F40="","",IF(MAX(F35:F56)="","",IF(MAX(F35:F56)&lt;=10,"U11",IF(MAX(F35:F56)&lt;=12,"U13",IF(MAX(F35:F56)&lt;=14,"U15",IF(MAX(F35:F56)&lt;=16,"U17",IF(MAX(F35:F56)&lt;=18,"U19",IF(MAX(F35:F56)&lt;=20,"U21",IF(MAX(F35:F56)&lt;=24,"U25","25+")))))))))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0" s="77">
        <v>6</v>
      </c>
      <c r="K40" s="78">
        <f t="array" ref="K40">LARGE((Meldeformular!$L$10:$L$109=P$32)*Meldeformular!$A$10:$A$109,6)</f>
        <v>0</v>
      </c>
      <c r="L40" s="79" t="str">
        <f>IF(K40&gt;0,VLOOKUP(K40,Meldeformular!$A$10:$O$109,2),"")</f>
        <v/>
      </c>
      <c r="M40" s="80" t="str">
        <f>IF(K40&gt;0,VLOOKUP(K40,Meldeformular!$A$10:$O$109,3),"")</f>
        <v/>
      </c>
      <c r="N40" s="80" t="str">
        <f>IF(K40&gt;0,VLOOKUP(K40,Meldeformular!$A$10:$O$109,6),"")</f>
        <v/>
      </c>
      <c r="O40" s="139" t="str">
        <f>IF(N40="","",IF(MAX(N35:N56)="","",IF(MAX(N35:N56)&lt;=10,"U11",IF(MAX(N35:N56)&lt;=12,"U13",IF(MAX(N35:N56)&lt;=14,"U15",IF(MAX(N35:N56)&lt;=16,"U17",IF(MAX(N35:N56)&lt;=18,"U19",IF(MAX(N35:N56)&lt;=20,"U21",IF(MAX(N35:N56)&lt;=24,"U25","25+")))))))))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0" s="91"/>
    </row>
    <row r="41" spans="1:16" ht="15.75" thickBot="1">
      <c r="B41" s="77">
        <v>7</v>
      </c>
      <c r="C41" s="78">
        <f t="array" ref="C41">LARGE((Meldeformular!$L$10:$L$109=$H$32)*Meldeformular!$A$10:$A$109,7)</f>
        <v>0</v>
      </c>
      <c r="D41" s="152" t="str">
        <f>IF(C41&gt;0,VLOOKUP(C41,Meldeformular!$A$10:$O$109,2),"")</f>
        <v/>
      </c>
      <c r="E41" s="80" t="str">
        <f>IF(C41&gt;0,VLOOKUP(C41,Meldeformular!$A$10:$O$109,3),"")</f>
        <v/>
      </c>
      <c r="F41" s="80" t="str">
        <f>IF(C41&gt;0,VLOOKUP(C41,Meldeformular!$A$10:$O$109,6),"")</f>
        <v/>
      </c>
      <c r="G41" s="139" t="str">
        <f>IF(F41="","",IF(MAX(F35:F56)="","",IF(MAX(F35:F56)&lt;=10,"U11",IF(MAX(F35:F56)&lt;=12,"U13",IF(MAX(F35:F56)&lt;=14,"U15",IF(MAX(F35:F56)&lt;=16,"U17",IF(MAX(F35:F56)&lt;=18,"U19",IF(MAX(F35:F56)&lt;=20,"U21",IF(MAX(F35:F56)&lt;=24,"U25","25+")))))))))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1" s="77">
        <v>7</v>
      </c>
      <c r="K41" s="78">
        <f t="array" ref="K41">LARGE((Meldeformular!$L$10:$L$109=P$32)*Meldeformular!$A$10:$A$109,7)</f>
        <v>0</v>
      </c>
      <c r="L41" s="79" t="str">
        <f>IF(K41&gt;0,VLOOKUP(K41,Meldeformular!$A$10:$O$109,2),"")</f>
        <v/>
      </c>
      <c r="M41" s="80" t="str">
        <f>IF(K41&gt;0,VLOOKUP(K41,Meldeformular!$A$10:$O$109,3),"")</f>
        <v/>
      </c>
      <c r="N41" s="80" t="str">
        <f>IF(K41&gt;0,VLOOKUP(K41,Meldeformular!$A$10:$O$109,6),"")</f>
        <v/>
      </c>
      <c r="O41" s="139" t="str">
        <f>IF(N41="","",IF(MAX(N35:N56)="","",IF(MAX(N35:N56)&lt;=10,"U11",IF(MAX(N35:N56)&lt;=12,"U13",IF(MAX(N35:N56)&lt;=14,"U15",IF(MAX(N35:N56)&lt;=16,"U17",IF(MAX(N35:N56)&lt;=18,"U19",IF(MAX(N35:N56)&lt;=20,"U21",IF(MAX(N35:N56)&lt;=24,"U25","25+")))))))))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1" s="91"/>
    </row>
    <row r="42" spans="1:16" ht="15.75" thickBot="1">
      <c r="B42" s="77">
        <v>8</v>
      </c>
      <c r="C42" s="78">
        <f t="array" ref="C42">LARGE((Meldeformular!$L$10:$L$109=$H$32)*Meldeformular!$A$10:$A$109,8)</f>
        <v>0</v>
      </c>
      <c r="D42" s="152" t="str">
        <f>IF(C42&gt;0,VLOOKUP(C42,Meldeformular!$A$10:$O$109,2),"")</f>
        <v/>
      </c>
      <c r="E42" s="80" t="str">
        <f>IF(C42&gt;0,VLOOKUP(C42,Meldeformular!$A$10:$O$109,3),"")</f>
        <v/>
      </c>
      <c r="F42" s="80" t="str">
        <f>IF(C42&gt;0,VLOOKUP(C42,Meldeformular!$A$10:$O$109,6),"")</f>
        <v/>
      </c>
      <c r="G42" s="139" t="str">
        <f>IF(F42="","",IF(MAX(F35:F56)="","",IF(MAX(F35:F56)&lt;=10,"U11",IF(MAX(F35:F56)&lt;=12,"U13",IF(MAX(F35:F56)&lt;=14,"U15",IF(MAX(F35:F56)&lt;=16,"U17",IF(MAX(F35:F56)&lt;=18,"U19",IF(MAX(F35:F56)&lt;=20,"U21",IF(MAX(F35:F56)&lt;=24,"U25","25+")))))))))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2" s="77">
        <v>8</v>
      </c>
      <c r="K42" s="78">
        <f t="array" ref="K42">LARGE((Meldeformular!$L$10:$L$109=P$32)*Meldeformular!$A$10:$A$109,8)</f>
        <v>0</v>
      </c>
      <c r="L42" s="79" t="str">
        <f>IF(K42&gt;0,VLOOKUP(K42,Meldeformular!$A$10:$O$109,2),"")</f>
        <v/>
      </c>
      <c r="M42" s="80" t="str">
        <f>IF(K42&gt;0,VLOOKUP(K42,Meldeformular!$A$10:$O$109,3),"")</f>
        <v/>
      </c>
      <c r="N42" s="80" t="str">
        <f>IF(K42&gt;0,VLOOKUP(K42,Meldeformular!$A$10:$O$109,6),"")</f>
        <v/>
      </c>
      <c r="O42" s="139" t="str">
        <f>IF(N42="","",IF(MAX(N35:N56)="","",IF(MAX(N35:N56)&lt;=10,"U11",IF(MAX(N35:N56)&lt;=12,"U13",IF(MAX(N35:N56)&lt;=14,"U15",IF(MAX(N35:N56)&lt;=16,"U17",IF(MAX(N35:N56)&lt;=18,"U19",IF(MAX(N35:N56)&lt;=20,"U21",IF(MAX(N35:N56)&lt;=24,"U25","25+")))))))))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2" s="91"/>
    </row>
    <row r="43" spans="1:16" ht="15.75" thickBot="1">
      <c r="B43" s="77">
        <v>9</v>
      </c>
      <c r="C43" s="78">
        <f t="array" ref="C43">LARGE((Meldeformular!$L$10:$L$109=$H$32)*Meldeformular!$A$10:$A$109,9)</f>
        <v>0</v>
      </c>
      <c r="D43" s="152" t="str">
        <f>IF(C43&gt;0,VLOOKUP(C43,Meldeformular!$A$10:$O$109,2),"")</f>
        <v/>
      </c>
      <c r="E43" s="80" t="str">
        <f>IF(C43&gt;0,VLOOKUP(C43,Meldeformular!$A$10:$O$109,3),"")</f>
        <v/>
      </c>
      <c r="F43" s="80" t="str">
        <f>IF(C43&gt;0,VLOOKUP(C43,Meldeformular!$A$10:$O$109,6),"")</f>
        <v/>
      </c>
      <c r="G43" s="139" t="str">
        <f>IF(F43="","",IF(MAX(F35:F56)="","",IF(MAX(F35:F56)&lt;=10,"U11",IF(MAX(F35:F56)&lt;=12,"U13",IF(MAX(F35:F56)&lt;=14,"U15",IF(MAX(F35:F56)&lt;=16,"U17",IF(MAX(F35:F56)&lt;=18,"U19",IF(MAX(F35:F56)&lt;=20,"U21",IF(MAX(F35:F56)&lt;=24,"U25","25+")))))))))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3" s="77">
        <v>9</v>
      </c>
      <c r="K43" s="78">
        <f t="array" ref="K43">LARGE((Meldeformular!$L$10:$L$109=P$32)*Meldeformular!$A$10:$A$109,9)</f>
        <v>0</v>
      </c>
      <c r="L43" s="79" t="str">
        <f>IF(K43&gt;0,VLOOKUP(K43,Meldeformular!$A$10:$O$109,2),"")</f>
        <v/>
      </c>
      <c r="M43" s="80" t="str">
        <f>IF(K43&gt;0,VLOOKUP(K43,Meldeformular!$A$10:$O$109,3),"")</f>
        <v/>
      </c>
      <c r="N43" s="80" t="str">
        <f>IF(K43&gt;0,VLOOKUP(K43,Meldeformular!$A$10:$O$109,6),"")</f>
        <v/>
      </c>
      <c r="O43" s="139" t="str">
        <f>IF(N43="","",IF(MAX(N35:N56)="","",IF(MAX(N35:N56)&lt;=10,"U11",IF(MAX(N35:N56)&lt;=12,"U13",IF(MAX(N35:N56)&lt;=14,"U15",IF(MAX(N35:N56)&lt;=16,"U17",IF(MAX(N35:N56)&lt;=18,"U19",IF(MAX(N35:N56)&lt;=20,"U21",IF(MAX(N35:N56)&lt;=24,"U25","25+")))))))))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3" s="91"/>
    </row>
    <row r="44" spans="1:16" ht="15.75" thickBot="1">
      <c r="B44" s="77">
        <v>10</v>
      </c>
      <c r="C44" s="78">
        <f t="array" ref="C44">LARGE((Meldeformular!$L$10:$L$109=$H$32)*Meldeformular!$A$10:$A$109,10)</f>
        <v>0</v>
      </c>
      <c r="D44" s="152" t="str">
        <f>IF(C44&gt;0,VLOOKUP(C44,Meldeformular!$A$10:$O$109,2),"")</f>
        <v/>
      </c>
      <c r="E44" s="80" t="str">
        <f>IF(C44&gt;0,VLOOKUP(C44,Meldeformular!$A$10:$O$109,3),"")</f>
        <v/>
      </c>
      <c r="F44" s="80" t="str">
        <f>IF(C44&gt;0,VLOOKUP(C44,Meldeformular!$A$10:$O$109,6),"")</f>
        <v/>
      </c>
      <c r="G44" s="139" t="str">
        <f>IF(F44="","",IF(MAX(F35:F56)="","",IF(MAX(F35:F56)&lt;=10,"U11",IF(MAX(F35:F56)&lt;=12,"U13",IF(MAX(F35:F56)&lt;=14,"U15",IF(MAX(F35:F56)&lt;=16,"U17",IF(MAX(F35:F56)&lt;=18,"U19",IF(MAX(F35:F56)&lt;=20,"U21",IF(MAX(F35:F56)&lt;=24,"U25","25+")))))))))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4" s="77">
        <v>10</v>
      </c>
      <c r="K44" s="78">
        <f t="array" ref="K44">LARGE((Meldeformular!$L$10:$L$109=P$32)*Meldeformular!$A$10:$A$109,10)</f>
        <v>0</v>
      </c>
      <c r="L44" s="79" t="str">
        <f>IF(K44&gt;0,VLOOKUP(K44,Meldeformular!$A$10:$O$109,2),"")</f>
        <v/>
      </c>
      <c r="M44" s="80" t="str">
        <f>IF(K44&gt;0,VLOOKUP(K44,Meldeformular!$A$10:$O$109,3),"")</f>
        <v/>
      </c>
      <c r="N44" s="80" t="str">
        <f>IF(K44&gt;0,VLOOKUP(K44,Meldeformular!$A$10:$O$109,6),"")</f>
        <v/>
      </c>
      <c r="O44" s="139" t="str">
        <f>IF(N44="","",IF(MAX(N35:N56)="","",IF(MAX(N35:N56)&lt;=10,"U11",IF(MAX(N35:N56)&lt;=12,"U13",IF(MAX(N35:N56)&lt;=14,"U15",IF(MAX(N35:N56)&lt;=16,"U17",IF(MAX(N35:N56)&lt;=18,"U19",IF(MAX(N35:N56)&lt;=20,"U21",IF(MAX(N35:N56)&lt;=24,"U25","25+")))))))))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4" s="91"/>
    </row>
    <row r="45" spans="1:16" ht="15.75" thickBot="1">
      <c r="B45" s="77">
        <v>11</v>
      </c>
      <c r="C45" s="78">
        <f t="array" ref="C45">LARGE((Meldeformular!$L$10:$L$109=$H$32)*Meldeformular!$A$10:$A$109,11)</f>
        <v>0</v>
      </c>
      <c r="D45" s="152" t="str">
        <f>IF(C45&gt;0,VLOOKUP(C45,Meldeformular!$A$10:$O$109,2),"")</f>
        <v/>
      </c>
      <c r="E45" s="80" t="str">
        <f>IF(C45&gt;0,VLOOKUP(C45,Meldeformular!$A$10:$O$109,3),"")</f>
        <v/>
      </c>
      <c r="F45" s="80" t="str">
        <f>IF(C45&gt;0,VLOOKUP(C45,Meldeformular!$A$10:$O$109,6),"")</f>
        <v/>
      </c>
      <c r="G45" s="139" t="str">
        <f>IF(F45="","",IF(MAX(F35:F56)="","",IF(MAX(F35:F56)&lt;=10,"U11",IF(MAX(F35:F56)&lt;=12,"U13",IF(MAX(F35:F56)&lt;=14,"U15",IF(MAX(F35:F56)&lt;=16,"U17",IF(MAX(F35:F56)&lt;=18,"U19",IF(MAX(F35:F56)&lt;=20,"U21",IF(MAX(F35:F56)&lt;=24,"U25","25+")))))))))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5" s="77">
        <v>11</v>
      </c>
      <c r="K45" s="78">
        <f t="array" ref="K45">LARGE((Meldeformular!$L$10:$L$109=P$32)*Meldeformular!$A$10:$A$109,11)</f>
        <v>0</v>
      </c>
      <c r="L45" s="79" t="str">
        <f>IF(K45&gt;0,VLOOKUP(K45,Meldeformular!$A$10:$O$109,2),"")</f>
        <v/>
      </c>
      <c r="M45" s="80" t="str">
        <f>IF(K45&gt;0,VLOOKUP(K45,Meldeformular!$A$10:$O$109,3),"")</f>
        <v/>
      </c>
      <c r="N45" s="80" t="str">
        <f>IF(K45&gt;0,VLOOKUP(K45,Meldeformular!$A$10:$O$109,6),"")</f>
        <v/>
      </c>
      <c r="O45" s="139" t="str">
        <f>IF(N45="","",IF(MAX(N35:N56)="","",IF(MAX(N35:N56)&lt;=10,"U11",IF(MAX(N35:N56)&lt;=12,"U13",IF(MAX(N35:N56)&lt;=14,"U15",IF(MAX(N35:N56)&lt;=16,"U17",IF(MAX(N35:N56)&lt;=18,"U19",IF(MAX(N35:N56)&lt;=20,"U21",IF(MAX(N35:N56)&lt;=24,"U25","25+")))))))))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5" s="91"/>
    </row>
    <row r="46" spans="1:16" ht="15.75" thickBot="1">
      <c r="B46" s="77">
        <v>12</v>
      </c>
      <c r="C46" s="78">
        <f t="array" ref="C46">LARGE((Meldeformular!$L$10:$L$109=$H$32)*Meldeformular!$A$10:$A$109,12)</f>
        <v>0</v>
      </c>
      <c r="D46" s="152" t="str">
        <f>IF(C46&gt;0,VLOOKUP(C46,Meldeformular!$A$10:$O$109,2),"")</f>
        <v/>
      </c>
      <c r="E46" s="80" t="str">
        <f>IF(C46&gt;0,VLOOKUP(C46,Meldeformular!$A$10:$O$109,3),"")</f>
        <v/>
      </c>
      <c r="F46" s="80" t="str">
        <f>IF(C46&gt;0,VLOOKUP(C46,Meldeformular!$A$10:$O$109,6),"")</f>
        <v/>
      </c>
      <c r="G46" s="139" t="str">
        <f>IF(F46="","",IF(MAX(F35:F56)="","",IF(MAX(F35:F56)&lt;=10,"U11",IF(MAX(F35:F56)&lt;=12,"U13",IF(MAX(F35:F56)&lt;=14,"U15",IF(MAX(F35:F56)&lt;=16,"U17",IF(MAX(F35:F56)&lt;=18,"U19",IF(MAX(F35:F56)&lt;=20,"U21",IF(MAX(F35:F56)&lt;=24,"U25","25+")))))))))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6" s="77">
        <v>12</v>
      </c>
      <c r="K46" s="78">
        <f t="array" ref="K46">LARGE((Meldeformular!$L$10:$L$109=P$32)*Meldeformular!$A$10:$A$109,12)</f>
        <v>0</v>
      </c>
      <c r="L46" s="79" t="str">
        <f>IF(K46&gt;0,VLOOKUP(K46,Meldeformular!$A$10:$O$109,2),"")</f>
        <v/>
      </c>
      <c r="M46" s="80" t="str">
        <f>IF(K46&gt;0,VLOOKUP(K46,Meldeformular!$A$10:$O$109,3),"")</f>
        <v/>
      </c>
      <c r="N46" s="80" t="str">
        <f>IF(K46&gt;0,VLOOKUP(K46,Meldeformular!$A$10:$O$109,6),"")</f>
        <v/>
      </c>
      <c r="O46" s="139" t="str">
        <f>IF(N46="","",IF(MAX(N35:N56)="","",IF(MAX(N35:N56)&lt;=10,"U11",IF(MAX(N35:N56)&lt;=12,"U13",IF(MAX(N35:N56)&lt;=14,"U15",IF(MAX(N35:N56)&lt;=16,"U17",IF(MAX(N35:N56)&lt;=18,"U19",IF(MAX(N35:N56)&lt;=20,"U21",IF(MAX(N35:N56)&lt;=24,"U25","25+")))))))))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6" s="91"/>
    </row>
    <row r="47" spans="1:16" ht="15.75" thickBot="1">
      <c r="B47" s="77">
        <v>13</v>
      </c>
      <c r="C47" s="78">
        <f t="array" ref="C47">LARGE((Meldeformular!$L$10:$L$109=$H$32)*Meldeformular!$A$10:$A$109,13)</f>
        <v>0</v>
      </c>
      <c r="D47" s="152" t="str">
        <f>IF(C47&gt;0,VLOOKUP(C47,Meldeformular!$A$10:$O$109,2),"")</f>
        <v/>
      </c>
      <c r="E47" s="80" t="str">
        <f>IF(C47&gt;0,VLOOKUP(C47,Meldeformular!$A$10:$O$109,3),"")</f>
        <v/>
      </c>
      <c r="F47" s="80" t="str">
        <f>IF(C47&gt;0,VLOOKUP(C47,Meldeformular!$A$10:$O$109,6),"")</f>
        <v/>
      </c>
      <c r="G47" s="139" t="str">
        <f>IF(F47="","",IF(MAX(F35:F56)="","",IF(MAX(F35:F56)&lt;=10,"U11",IF(MAX(F35:F56)&lt;=12,"U13",IF(MAX(F35:F56)&lt;=14,"U15",IF(MAX(F35:F56)&lt;=16,"U17",IF(MAX(F35:F56)&lt;=18,"U19",IF(MAX(F35:F56)&lt;=20,"U21",IF(MAX(F35:F56)&lt;=24,"U25","25+")))))))))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7" s="77">
        <v>13</v>
      </c>
      <c r="K47" s="78">
        <f t="array" ref="K47">LARGE((Meldeformular!$L$10:$L$109=P$32)*Meldeformular!$A$10:$A$109,13)</f>
        <v>0</v>
      </c>
      <c r="L47" s="79" t="str">
        <f>IF(K47&gt;0,VLOOKUP(K47,Meldeformular!$A$10:$O$109,2),"")</f>
        <v/>
      </c>
      <c r="M47" s="80" t="str">
        <f>IF(K47&gt;0,VLOOKUP(K47,Meldeformular!$A$10:$O$109,3),"")</f>
        <v/>
      </c>
      <c r="N47" s="80" t="str">
        <f>IF(K47&gt;0,VLOOKUP(K47,Meldeformular!$A$10:$O$109,6),"")</f>
        <v/>
      </c>
      <c r="O47" s="139" t="str">
        <f>IF(N47="","",IF(MAX(N35:N56)="","",IF(MAX(N35:N56)&lt;=10,"U11",IF(MAX(N35:N56)&lt;=12,"U13",IF(MAX(N35:N56)&lt;=14,"U15",IF(MAX(N35:N56)&lt;=16,"U17",IF(MAX(N35:N56)&lt;=18,"U19",IF(MAX(N35:N56)&lt;=20,"U21",IF(MAX(N35:N56)&lt;=24,"U25","25+")))))))))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7" s="91"/>
    </row>
    <row r="48" spans="1:16" ht="15.75" thickBot="1">
      <c r="B48" s="77">
        <v>14</v>
      </c>
      <c r="C48" s="78">
        <f t="array" ref="C48">LARGE((Meldeformular!$L$10:$L$109=$H$32)*Meldeformular!$A$10:$A$109,14)</f>
        <v>0</v>
      </c>
      <c r="D48" s="152" t="str">
        <f>IF(C48&gt;0,VLOOKUP(C48,Meldeformular!$A$10:$O$109,2),"")</f>
        <v/>
      </c>
      <c r="E48" s="80" t="str">
        <f>IF(C48&gt;0,VLOOKUP(C48,Meldeformular!$A$10:$O$109,3),"")</f>
        <v/>
      </c>
      <c r="F48" s="80" t="str">
        <f>IF(C48&gt;0,VLOOKUP(C48,Meldeformular!$A$10:$O$109,6),"")</f>
        <v/>
      </c>
      <c r="G48" s="139" t="str">
        <f>IF(F48="","",IF(MAX(F35:F56)="","",IF(MAX(F35:F56)&lt;=10,"U11",IF(MAX(F35:F56)&lt;=12,"U13",IF(MAX(F35:F56)&lt;=14,"U15",IF(MAX(F35:F56)&lt;=16,"U17",IF(MAX(F35:F56)&lt;=18,"U19",IF(MAX(F35:F56)&lt;=20,"U21",IF(MAX(F35:F56)&lt;=24,"U25","25+")))))))))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8" s="77">
        <v>14</v>
      </c>
      <c r="K48" s="78">
        <f t="array" ref="K48">LARGE((Meldeformular!$L$10:$L$109=P$32)*Meldeformular!$A$10:$A$109,14)</f>
        <v>0</v>
      </c>
      <c r="L48" s="79" t="str">
        <f>IF(K48&gt;0,VLOOKUP(K48,Meldeformular!$A$10:$O$109,2),"")</f>
        <v/>
      </c>
      <c r="M48" s="80" t="str">
        <f>IF(K48&gt;0,VLOOKUP(K48,Meldeformular!$A$10:$O$109,3),"")</f>
        <v/>
      </c>
      <c r="N48" s="80" t="str">
        <f>IF(K48&gt;0,VLOOKUP(K48,Meldeformular!$A$10:$O$109,6),"")</f>
        <v/>
      </c>
      <c r="O48" s="139" t="str">
        <f>IF(N48="","",IF(MAX(N35:N56)="","",IF(MAX(N35:N56)&lt;=10,"U11",IF(MAX(N35:N56)&lt;=12,"U13",IF(MAX(N35:N56)&lt;=14,"U15",IF(MAX(N35:N56)&lt;=16,"U17",IF(MAX(N35:N56)&lt;=18,"U19",IF(MAX(N35:N56)&lt;=20,"U21",IF(MAX(N35:N56)&lt;=24,"U25","25+")))))))))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8" s="91"/>
    </row>
    <row r="49" spans="2:16" ht="15.75" thickBot="1">
      <c r="B49" s="77">
        <v>15</v>
      </c>
      <c r="C49" s="78">
        <f t="array" ref="C49">LARGE((Meldeformular!$L$10:$L$109=$H$32)*Meldeformular!$A$10:$A$109,15)</f>
        <v>0</v>
      </c>
      <c r="D49" s="152" t="str">
        <f>IF(C49&gt;0,VLOOKUP(C49,Meldeformular!$A$10:$O$109,2),"")</f>
        <v/>
      </c>
      <c r="E49" s="80" t="str">
        <f>IF(C49&gt;0,VLOOKUP(C49,Meldeformular!$A$10:$O$109,3),"")</f>
        <v/>
      </c>
      <c r="F49" s="80" t="str">
        <f>IF(C49&gt;0,VLOOKUP(C49,Meldeformular!$A$10:$O$109,6),"")</f>
        <v/>
      </c>
      <c r="G49" s="139" t="str">
        <f>IF(F49="","",IF(MAX(F35:F56)="","",IF(MAX(F35:F56)&lt;=10,"U11",IF(MAX(F35:F56)&lt;=12,"U13",IF(MAX(F35:F56)&lt;=14,"U15",IF(MAX(F35:F56)&lt;=16,"U17",IF(MAX(F35:F56)&lt;=18,"U19",IF(MAX(F35:F56)&lt;=20,"U21",IF(MAX(F35:F56)&lt;=24,"U25","25+")))))))))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49" s="77">
        <v>15</v>
      </c>
      <c r="K49" s="78">
        <f t="array" ref="K49">LARGE((Meldeformular!$L$10:$L$109=P$32)*Meldeformular!$A$10:$A$109,15)</f>
        <v>0</v>
      </c>
      <c r="L49" s="79" t="str">
        <f>IF(K49&gt;0,VLOOKUP(K49,Meldeformular!$A$10:$O$109,2),"")</f>
        <v/>
      </c>
      <c r="M49" s="80" t="str">
        <f>IF(K49&gt;0,VLOOKUP(K49,Meldeformular!$A$10:$O$109,3),"")</f>
        <v/>
      </c>
      <c r="N49" s="80" t="str">
        <f>IF(K49&gt;0,VLOOKUP(K49,Meldeformular!$A$10:$O$109,6),"")</f>
        <v/>
      </c>
      <c r="O49" s="139" t="str">
        <f>IF(N49="","",IF(MAX(N35:N56)="","",IF(MAX(N35:N56)&lt;=10,"U11",IF(MAX(N35:N56)&lt;=12,"U13",IF(MAX(N35:N56)&lt;=14,"U15",IF(MAX(N35:N56)&lt;=16,"U17",IF(MAX(N35:N56)&lt;=18,"U19",IF(MAX(N35:N56)&lt;=20,"U21",IF(MAX(N35:N56)&lt;=24,"U25","25+")))))))))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49" s="91"/>
    </row>
    <row r="50" spans="2:16" ht="15.75" thickBot="1">
      <c r="B50" s="77">
        <v>16</v>
      </c>
      <c r="C50" s="78">
        <f t="array" ref="C50">LARGE((Meldeformular!$L$10:$L$109=$H$32)*Meldeformular!$A$10:$A$109,16)</f>
        <v>0</v>
      </c>
      <c r="D50" s="152" t="str">
        <f>IF(C50&gt;0,VLOOKUP(C50,Meldeformular!$A$10:$O$109,2),"")</f>
        <v/>
      </c>
      <c r="E50" s="80" t="str">
        <f>IF(C50&gt;0,VLOOKUP(C50,Meldeformular!$A$10:$O$109,3),"")</f>
        <v/>
      </c>
      <c r="F50" s="80" t="str">
        <f>IF(C50&gt;0,VLOOKUP(C50,Meldeformular!$A$10:$O$109,6),"")</f>
        <v/>
      </c>
      <c r="G50" s="139" t="str">
        <f>IF(F50="","",IF(MAX(F35:F56)="","",IF(MAX(F35:F56)&lt;=10,"U11",IF(MAX(F35:F56)&lt;=12,"U13",IF(MAX(F35:F56)&lt;=14,"U15",IF(MAX(F35:F56)&lt;=16,"U17",IF(MAX(F35:F56)&lt;=18,"U19",IF(MAX(F35:F56)&lt;=20,"U21",IF(MAX(F35:F56)&lt;=24,"U25","25+")))))))))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0" s="77">
        <v>16</v>
      </c>
      <c r="K50" s="78">
        <f t="array" ref="K50">LARGE((Meldeformular!$L$10:$L$109=P$32)*Meldeformular!$A$10:$A$109,16)</f>
        <v>0</v>
      </c>
      <c r="L50" s="79" t="str">
        <f>IF(K50&gt;0,VLOOKUP(K50,Meldeformular!$A$10:$O$109,2),"")</f>
        <v/>
      </c>
      <c r="M50" s="80" t="str">
        <f>IF(K50&gt;0,VLOOKUP(K50,Meldeformular!$A$10:$O$109,3),"")</f>
        <v/>
      </c>
      <c r="N50" s="80" t="str">
        <f>IF(K50&gt;0,VLOOKUP(K50,Meldeformular!$A$10:$O$109,6),"")</f>
        <v/>
      </c>
      <c r="O50" s="139" t="str">
        <f>IF(N50="","",IF(MAX(N35:N56)="","",IF(MAX(N35:N56)&lt;=10,"U11",IF(MAX(N35:N56)&lt;=12,"U13",IF(MAX(N35:N56)&lt;=14,"U15",IF(MAX(N35:N56)&lt;=16,"U17",IF(MAX(N35:N56)&lt;=18,"U19",IF(MAX(N35:N56)&lt;=20,"U21",IF(MAX(N35:N56)&lt;=24,"U25","25+")))))))))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0" s="91"/>
    </row>
    <row r="51" spans="2:16" ht="15.75" thickBot="1">
      <c r="B51" s="77">
        <v>17</v>
      </c>
      <c r="C51" s="78">
        <f t="array" ref="C51">LARGE((Meldeformular!$L$10:$L$109=$H$32)*Meldeformular!$A$10:$A$109,17)</f>
        <v>0</v>
      </c>
      <c r="D51" s="152" t="str">
        <f>IF(C51&gt;0,VLOOKUP(C51,Meldeformular!$A$10:$O$109,2),"")</f>
        <v/>
      </c>
      <c r="E51" s="80" t="str">
        <f>IF(C51&gt;0,VLOOKUP(C51,Meldeformular!$A$10:$O$109,3),"")</f>
        <v/>
      </c>
      <c r="F51" s="80" t="str">
        <f>IF(C51&gt;0,VLOOKUP(C51,Meldeformular!$A$10:$O$109,6),"")</f>
        <v/>
      </c>
      <c r="G51" s="139" t="str">
        <f>IF(F51="","",IF(MAX(F35:F56)="","",IF(MAX(F35:F56)&lt;=10,"U11",IF(MAX(F35:F56)&lt;=12,"U13",IF(MAX(F35:F56)&lt;=14,"U15",IF(MAX(F35:F56)&lt;=16,"U17",IF(MAX(F35:F56)&lt;=18,"U19",IF(MAX(F35:F56)&lt;=20,"U21",IF(MAX(F35:F56)&lt;=24,"U25","25+")))))))))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1" s="77">
        <v>17</v>
      </c>
      <c r="K51" s="78">
        <f t="array" ref="K51">LARGE((Meldeformular!$L$10:$L$109=P$32)*Meldeformular!$A$10:$A$109,17)</f>
        <v>0</v>
      </c>
      <c r="L51" s="79" t="str">
        <f>IF(K51&gt;0,VLOOKUP(K51,Meldeformular!$A$10:$O$109,2),"")</f>
        <v/>
      </c>
      <c r="M51" s="80" t="str">
        <f>IF(K51&gt;0,VLOOKUP(K51,Meldeformular!$A$10:$O$109,3),"")</f>
        <v/>
      </c>
      <c r="N51" s="80" t="str">
        <f>IF(K51&gt;0,VLOOKUP(K51,Meldeformular!$A$10:$O$109,6),"")</f>
        <v/>
      </c>
      <c r="O51" s="139" t="str">
        <f>IF(N51="","",IF(MAX(N35:N56)="","",IF(MAX(N35:N56)&lt;=10,"U11",IF(MAX(N35:N56)&lt;=12,"U13",IF(MAX(N35:N56)&lt;=14,"U15",IF(MAX(N35:N56)&lt;=16,"U17",IF(MAX(N35:N56)&lt;=18,"U19",IF(MAX(N35:N56)&lt;=20,"U21",IF(MAX(N35:N56)&lt;=24,"U25","25+")))))))))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1" s="91"/>
    </row>
    <row r="52" spans="2:16" ht="15.75" thickBot="1">
      <c r="B52" s="77">
        <v>18</v>
      </c>
      <c r="C52" s="78">
        <f t="array" ref="C52">LARGE((Meldeformular!$L$10:$L$109=$H$32)*Meldeformular!$A$10:$A$109,18)</f>
        <v>0</v>
      </c>
      <c r="D52" s="152" t="str">
        <f>IF(C52&gt;0,VLOOKUP(C52,Meldeformular!$A$10:$O$109,2),"")</f>
        <v/>
      </c>
      <c r="E52" s="80" t="str">
        <f>IF(C52&gt;0,VLOOKUP(C52,Meldeformular!$A$10:$O$109,3),"")</f>
        <v/>
      </c>
      <c r="F52" s="80" t="str">
        <f>IF(C52&gt;0,VLOOKUP(C52,Meldeformular!$A$10:$O$109,6),"")</f>
        <v/>
      </c>
      <c r="G52" s="139" t="str">
        <f>IF(F52="","",IF(MAX(F35:F56)="","",IF(MAX(F35:F56)&lt;=10,"U11",IF(MAX(F35:F56)&lt;=12,"U13",IF(MAX(F35:F56)&lt;=14,"U15",IF(MAX(F35:F56)&lt;=16,"U17",IF(MAX(F35:F56)&lt;=18,"U19",IF(MAX(F35:F56)&lt;=20,"U21",IF(MAX(F35:F56)&lt;=24,"U25","25+")))))))))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2" s="77">
        <v>18</v>
      </c>
      <c r="K52" s="78">
        <f t="array" ref="K52">LARGE((Meldeformular!$L$10:$L$109=P$32)*Meldeformular!$A$10:$A$109,18)</f>
        <v>0</v>
      </c>
      <c r="L52" s="79" t="str">
        <f>IF(K52&gt;0,VLOOKUP(K52,Meldeformular!$A$10:$O$109,2),"")</f>
        <v/>
      </c>
      <c r="M52" s="80" t="str">
        <f>IF(K52&gt;0,VLOOKUP(K52,Meldeformular!$A$10:$O$109,3),"")</f>
        <v/>
      </c>
      <c r="N52" s="80" t="str">
        <f>IF(K52&gt;0,VLOOKUP(K52,Meldeformular!$A$10:$O$109,6),"")</f>
        <v/>
      </c>
      <c r="O52" s="139" t="str">
        <f>IF(N52="","",IF(MAX(N35:N56)="","",IF(MAX(N35:N56)&lt;=10,"U11",IF(MAX(N35:N56)&lt;=12,"U13",IF(MAX(N35:N56)&lt;=14,"U15",IF(MAX(N35:N56)&lt;=16,"U17",IF(MAX(N35:N56)&lt;=18,"U19",IF(MAX(N35:N56)&lt;=20,"U21",IF(MAX(N35:N56)&lt;=24,"U25","25+")))))))))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2" s="91"/>
    </row>
    <row r="53" spans="2:16" ht="15.75" thickBot="1">
      <c r="B53" s="92">
        <v>19</v>
      </c>
      <c r="C53" s="93">
        <f t="array" ref="C53">LARGE((Meldeformular!$L$10:$L$109=$H$32)*Meldeformular!$A$10:$A$109,19)</f>
        <v>0</v>
      </c>
      <c r="D53" s="152" t="str">
        <f>IF(C53&gt;0,VLOOKUP(C53,Meldeformular!$A$10:$O$109,2),"")</f>
        <v/>
      </c>
      <c r="E53" s="80" t="str">
        <f>IF(C53&gt;0,VLOOKUP(C53,Meldeformular!$A$10:$O$109,3),"")</f>
        <v/>
      </c>
      <c r="F53" s="80" t="str">
        <f>IF(C53&gt;0,VLOOKUP(C53,Meldeformular!$A$10:$O$109,6),"")</f>
        <v/>
      </c>
      <c r="G53" s="139" t="str">
        <f>IF(F53="","",IF(MAX(F35:F56)="","",IF(MAX(F35:F56)&lt;=10,"U11",IF(MAX(F35:F56)&lt;=12,"U13",IF(MAX(F35:F56)&lt;=14,"U15",IF(MAX(F35:F56)&lt;=16,"U17",IF(MAX(F35:F56)&lt;=18,"U19",IF(MAX(F35:F56)&lt;=20,"U21",IF(MAX(F35:F56)&lt;=24,"U25","25+")))))))))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3" s="77">
        <v>19</v>
      </c>
      <c r="K53" s="78">
        <f t="array" ref="K53">LARGE((Meldeformular!$L$10:$L$109=P$32)*Meldeformular!$A$10:$A$109,19)</f>
        <v>0</v>
      </c>
      <c r="L53" s="79" t="str">
        <f>IF(K53&gt;0,VLOOKUP(K53,Meldeformular!$A$10:$O$109,2),"")</f>
        <v/>
      </c>
      <c r="M53" s="80" t="str">
        <f>IF(K53&gt;0,VLOOKUP(K53,Meldeformular!$A$10:$O$109,3),"")</f>
        <v/>
      </c>
      <c r="N53" s="80" t="str">
        <f>IF(K53&gt;0,VLOOKUP(K53,Meldeformular!$A$10:$O$109,6),"")</f>
        <v/>
      </c>
      <c r="O53" s="139" t="str">
        <f>IF(N53="","",IF(MAX(N35:N56)="","",IF(MAX(N35:N56)&lt;=10,"U11",IF(MAX(N35:N56)&lt;=12,"U13",IF(MAX(N35:N56)&lt;=14,"U15",IF(MAX(N35:N56)&lt;=16,"U17",IF(MAX(N35:N56)&lt;=18,"U19",IF(MAX(N35:N56)&lt;=20,"U21",IF(MAX(N35:N56)&lt;=24,"U25","25+")))))))))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3" s="91"/>
    </row>
    <row r="54" spans="2:16" ht="15.75" thickBot="1">
      <c r="B54" s="77">
        <v>20</v>
      </c>
      <c r="C54" s="78">
        <f t="array" ref="C54">LARGE((Meldeformular!$L$10:$L$109=$H$32)*Meldeformular!$A$10:$A$109,20)</f>
        <v>0</v>
      </c>
      <c r="D54" s="152" t="str">
        <f>IF(C54&gt;0,VLOOKUP(C54,Meldeformular!$A$10:$O$109,2),"")</f>
        <v/>
      </c>
      <c r="E54" s="80" t="str">
        <f>IF(C54&gt;0,VLOOKUP(C54,Meldeformular!$A$10:$O$109,3),"")</f>
        <v/>
      </c>
      <c r="F54" s="80" t="str">
        <f>IF(C54&gt;0,VLOOKUP(C54,Meldeformular!$A$10:$O$109,6),"")</f>
        <v/>
      </c>
      <c r="G54" s="139" t="str">
        <f>IF(F54="","",IF(MAX(F35:F56)="","",IF(MAX(F35:F56)&lt;=10,"U11",IF(MAX(F35:F56)&lt;=12,"U13",IF(MAX(F35:F56)&lt;=14,"U15",IF(MAX(F35:F56)&lt;=16,"U17",IF(MAX(F35:F56)&lt;=18,"U19",IF(MAX(F35:F56)&lt;=20,"U21",IF(MAX(F35:F56)&lt;=24,"U25","25+")))))))))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4" s="77">
        <v>20</v>
      </c>
      <c r="K54" s="78">
        <f t="array" ref="K54">LARGE((Meldeformular!$L$10:$L$109=P$32)*Meldeformular!$A$10:$A$109,20)</f>
        <v>0</v>
      </c>
      <c r="L54" s="79" t="str">
        <f>IF(K54&gt;0,VLOOKUP(K54,Meldeformular!$A$10:$O$109,2),"")</f>
        <v/>
      </c>
      <c r="M54" s="80" t="str">
        <f>IF(K54&gt;0,VLOOKUP(K54,Meldeformular!$A$10:$O$109,3),"")</f>
        <v/>
      </c>
      <c r="N54" s="80" t="str">
        <f>IF(K54&gt;0,VLOOKUP(K54,Meldeformular!$A$10:$O$109,6),"")</f>
        <v/>
      </c>
      <c r="O54" s="139" t="str">
        <f>IF(N54="","",IF(MAX(N35:N56)="","",IF(MAX(N35:N56)&lt;=10,"U11",IF(MAX(N35:N56)&lt;=12,"U13",IF(MAX(N35:N56)&lt;=14,"U15",IF(MAX(N35:N56)&lt;=16,"U17",IF(MAX(N35:N56)&lt;=18,"U19",IF(MAX(N35:N56)&lt;=20,"U21",IF(MAX(N35:N56)&lt;=24,"U25","25+")))))))))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4" s="91"/>
    </row>
    <row r="55" spans="2:16" ht="15.75" thickBot="1">
      <c r="B55" s="77">
        <v>21</v>
      </c>
      <c r="C55" s="78">
        <f t="array" ref="C55">LARGE((Meldeformular!$L$10:$L$109=$H$32)*Meldeformular!$A$10:$A$109,21)</f>
        <v>0</v>
      </c>
      <c r="D55" s="152" t="str">
        <f>IF(C55&gt;0,VLOOKUP(C55,Meldeformular!$A$10:$O$109,2),"")</f>
        <v/>
      </c>
      <c r="E55" s="80" t="str">
        <f>IF(C55&gt;0,VLOOKUP(C55,Meldeformular!$A$10:$O$109,3),"")</f>
        <v/>
      </c>
      <c r="F55" s="80" t="str">
        <f>IF(C55&gt;0,VLOOKUP(C55,Meldeformular!$A$10:$O$109,6),"")</f>
        <v/>
      </c>
      <c r="G55" s="139" t="str">
        <f>IF(F55="","",IF(MAX(F35:F56)="","",IF(MAX(F35:F56)&lt;=10,"U11",IF(MAX(F35:F56)&lt;=12,"U13",IF(MAX(F35:F56)&lt;=14,"U15",IF(MAX(F35:F56)&lt;=16,"U17",IF(MAX(F35:F56)&lt;=18,"U19",IF(MAX(F35:F56)&lt;=20,"U21",IF(MAX(F35:F56)&lt;=24,"U25","25+")))))))))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5" s="77">
        <v>21</v>
      </c>
      <c r="K55" s="78">
        <f t="array" ref="K55">LARGE((Meldeformular!$L$10:$L$109=P$32)*Meldeformular!$A$10:$A$109,21)</f>
        <v>0</v>
      </c>
      <c r="L55" s="79" t="str">
        <f>IF(K55&gt;0,VLOOKUP(K55,Meldeformular!$A$10:$O$109,2),"")</f>
        <v/>
      </c>
      <c r="M55" s="80" t="str">
        <f>IF(K55&gt;0,VLOOKUP(K55,Meldeformular!$A$10:$O$109,3),"")</f>
        <v/>
      </c>
      <c r="N55" s="80" t="str">
        <f>IF(K55&gt;0,VLOOKUP(K55,Meldeformular!$A$10:$O$109,6),"")</f>
        <v/>
      </c>
      <c r="O55" s="139" t="str">
        <f>IF(N55="","",IF(MAX(N35:N56)="","",IF(MAX(N35:N56)&lt;=10,"U11",IF(MAX(N35:N56)&lt;=12,"U13",IF(MAX(N35:N56)&lt;=14,"U15",IF(MAX(N35:N56)&lt;=16,"U17",IF(MAX(N35:N56)&lt;=18,"U19",IF(MAX(N35:N56)&lt;=20,"U21",IF(MAX(N35:N56)&lt;=24,"U25","25+")))))))))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5" s="91"/>
    </row>
    <row r="56" spans="2:16" ht="15.75" thickBot="1">
      <c r="B56" s="77">
        <v>22</v>
      </c>
      <c r="C56" s="78">
        <f t="array" ref="C56">LARGE((Meldeformular!$L$10:$L$109=$H$32)*Meldeformular!$A$10:$A$109,22)</f>
        <v>0</v>
      </c>
      <c r="D56" s="153" t="str">
        <f>IF(C56&gt;0,VLOOKUP(C56,Meldeformular!$A$10:$O$109,2),"")</f>
        <v/>
      </c>
      <c r="E56" s="95" t="str">
        <f>IF(C56&gt;0,VLOOKUP(C56,Meldeformular!$A$10:$O$109,3),"")</f>
        <v/>
      </c>
      <c r="F56" s="95" t="str">
        <f>IF(C56&gt;0,VLOOKUP(C56,Meldeformular!$A$10:$O$109,6),"")</f>
        <v/>
      </c>
      <c r="G56" s="140" t="str">
        <f>IF(F56="","",IF(MAX(F35:F56)="","",IF(MAX(F35:F56)&lt;=10,"U11",IF(MAX(F35:F56)&lt;=12,"U13",IF(MAX(F35:F56)&lt;=14,"U15",IF(MAX(F35:F56)&lt;=16,"U17",IF(MAX(F35:F56)&lt;=18,"U19",IF(MAX(F35:F56)&lt;=20,"U21",IF(MAX(F35:F56)&lt;=24,"U25","25+")))))))))</f>
        <v/>
      </c>
      <c r="J56" s="77">
        <v>22</v>
      </c>
      <c r="K56" s="78">
        <f t="array" ref="K56">LARGE((Meldeformular!$L$10:$L$109=P$32)*Meldeformular!$A$10:$A$109,22)</f>
        <v>0</v>
      </c>
      <c r="L56" s="94" t="str">
        <f>IF(K56&gt;0,VLOOKUP(K56,Meldeformular!$A$10:$O$109,2),"")</f>
        <v/>
      </c>
      <c r="M56" s="95" t="str">
        <f>IF(K56&gt;0,VLOOKUP(K56,Meldeformular!$A$10:$O$109,3),"")</f>
        <v/>
      </c>
      <c r="N56" s="95" t="str">
        <f>IF(K56&gt;0,VLOOKUP(K56,Meldeformular!$A$10:$O$109,6),"")</f>
        <v/>
      </c>
      <c r="O56" s="140" t="str">
        <f>IF(N56="","",IF(MAX(N35:N56)="","",IF(MAX(N35:N56)&lt;=10,"U11",IF(MAX(N35:N56)&lt;=12,"U13",IF(MAX(N35:N56)&lt;=14,"U15",IF(MAX(N35:N56)&lt;=16,"U17",IF(MAX(N35:N56)&lt;=18,"U19",IF(MAX(N35:N56)&lt;=20,"U21",IF(MAX(N35:N56)&lt;=24,"U25","25+")))))))))</f>
        <v/>
      </c>
      <c r="P56" s="91"/>
    </row>
  </sheetData>
  <sheetProtection algorithmName="SHA-512" hashValue="w0s4set0wry3VEE+xFzyqf9dPit98vl91aVcghNiWaPTMiOdB+dQvoHr2h4Jx+zOe9A5djJQHwrHwIinmTafCg==" saltValue="QiUCSIuX0Xcxhhi8rQTQAQ==" spinCount="100000" sheet="1" objects="1" scenarios="1" selectLockedCells="1"/>
  <mergeCells count="11">
    <mergeCell ref="B32:F32"/>
    <mergeCell ref="J32:N32"/>
    <mergeCell ref="C33:F33"/>
    <mergeCell ref="K33:N33"/>
    <mergeCell ref="B1:N1"/>
    <mergeCell ref="B2:N2"/>
    <mergeCell ref="D4:L4"/>
    <mergeCell ref="B6:F6"/>
    <mergeCell ref="J6:N6"/>
    <mergeCell ref="C7:F7"/>
    <mergeCell ref="K7:N7"/>
  </mergeCells>
  <dataValidations count="1">
    <dataValidation showDropDown="1" showInputMessage="1" showErrorMessage="1" sqref="C9:G30 K9:O30 C35:G56 K35:O56" xr:uid="{00000000-0002-0000-0900-000000000000}"/>
  </dataValidation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&amp;LBenjamin Fischer&amp;Ctechnik.einrad@gmail.com&amp;R&amp;A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W26"/>
  <sheetViews>
    <sheetView showGridLines="0" showRowColHeaders="0" workbookViewId="0">
      <selection activeCell="E22" sqref="E22:H22"/>
    </sheetView>
  </sheetViews>
  <sheetFormatPr baseColWidth="10" defaultColWidth="10.85546875" defaultRowHeight="15"/>
  <cols>
    <col min="1" max="1" width="7.7109375" style="96" customWidth="1"/>
    <col min="2" max="2" width="10.85546875" style="96"/>
    <col min="3" max="3" width="22" style="96" customWidth="1"/>
    <col min="4" max="4" width="10.140625" style="96" customWidth="1"/>
    <col min="5" max="5" width="2.42578125" style="96" customWidth="1"/>
    <col min="6" max="6" width="8.42578125" style="96" customWidth="1"/>
    <col min="7" max="7" width="16.42578125" style="96" customWidth="1"/>
    <col min="8" max="8" width="13.42578125" style="96" customWidth="1"/>
    <col min="9" max="16384" width="10.85546875" style="96"/>
  </cols>
  <sheetData>
    <row r="1" spans="1:23" s="69" customFormat="1" ht="38.1" customHeight="1">
      <c r="A1" s="260" t="str">
        <f>'allg. Daten'!A1</f>
        <v>14. Ostdeutsche Meisterschaft Einrad Freestyle</v>
      </c>
      <c r="B1" s="260"/>
      <c r="C1" s="260"/>
      <c r="D1" s="260"/>
      <c r="E1" s="260"/>
      <c r="F1" s="260"/>
      <c r="G1" s="260"/>
      <c r="H1" s="260"/>
      <c r="I1" s="260"/>
      <c r="J1" s="26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69" customFormat="1" ht="38.1" customHeight="1">
      <c r="A2" s="246" t="str">
        <f>'allg. Daten'!B2</f>
        <v>12.07. - 13.07.2025</v>
      </c>
      <c r="B2" s="246"/>
      <c r="C2" s="246"/>
      <c r="D2" s="246"/>
      <c r="E2" s="246"/>
      <c r="F2" s="246"/>
      <c r="G2" s="246"/>
      <c r="H2" s="246"/>
      <c r="I2"/>
      <c r="J2"/>
      <c r="K2"/>
      <c r="L2"/>
      <c r="M2"/>
      <c r="N2"/>
      <c r="O2"/>
      <c r="P2"/>
      <c r="Q2"/>
      <c r="R2"/>
      <c r="S2"/>
      <c r="T2"/>
      <c r="U2"/>
    </row>
    <row r="3" spans="1:23" customFormat="1" ht="20.100000000000001" customHeight="1"/>
    <row r="4" spans="1:23" ht="25.5">
      <c r="B4" s="97" t="s">
        <v>15</v>
      </c>
      <c r="C4" s="261" t="str">
        <f>'allg. Daten'!C6</f>
        <v>Mein Verein</v>
      </c>
      <c r="D4" s="262"/>
      <c r="E4" s="262"/>
      <c r="F4" s="262"/>
      <c r="G4" s="262"/>
      <c r="H4" s="262"/>
    </row>
    <row r="5" spans="1:23" ht="15.75" thickBot="1"/>
    <row r="6" spans="1:23" ht="15.75" thickBot="1">
      <c r="B6" s="263" t="s">
        <v>90</v>
      </c>
      <c r="C6" s="263"/>
      <c r="D6" s="257" t="str">
        <f>'allg. Daten'!C7</f>
        <v>Trainer</v>
      </c>
      <c r="E6" s="258"/>
      <c r="F6" s="258"/>
      <c r="G6" s="258"/>
      <c r="H6" s="259"/>
    </row>
    <row r="7" spans="1:23" ht="15.75" thickBot="1">
      <c r="C7" s="99" t="s">
        <v>3</v>
      </c>
      <c r="D7" s="257" t="str">
        <f>'allg. Daten'!C8</f>
        <v>des Vereins</v>
      </c>
      <c r="E7" s="258"/>
      <c r="F7" s="258"/>
      <c r="G7" s="258"/>
      <c r="H7" s="259"/>
    </row>
    <row r="8" spans="1:23" ht="15.75" thickBot="1">
      <c r="C8" s="98" t="s">
        <v>6</v>
      </c>
      <c r="D8" s="257" t="str">
        <f>'allg. Daten'!C9&amp;" "&amp;'allg. Daten'!C10</f>
        <v>des Vereins des Vereins</v>
      </c>
      <c r="E8" s="258"/>
      <c r="F8" s="258"/>
      <c r="G8" s="258"/>
      <c r="H8" s="259"/>
    </row>
    <row r="9" spans="1:23" ht="15.75" thickBot="1">
      <c r="C9" s="98" t="s">
        <v>91</v>
      </c>
      <c r="D9" s="257" t="str">
        <f>'allg. Daten'!C11</f>
        <v>des Trainers</v>
      </c>
      <c r="E9" s="258"/>
      <c r="F9" s="258"/>
      <c r="G9" s="258"/>
      <c r="H9" s="259"/>
    </row>
    <row r="10" spans="1:23" ht="15.75" thickBot="1">
      <c r="C10" s="98" t="s">
        <v>8</v>
      </c>
      <c r="D10" s="257" t="str">
        <f>'allg. Daten'!C12</f>
        <v>des Trainers</v>
      </c>
      <c r="E10" s="258"/>
      <c r="F10" s="258"/>
      <c r="G10" s="258"/>
      <c r="H10" s="259"/>
    </row>
    <row r="11" spans="1:23" ht="15.75" thickBot="1">
      <c r="C11" s="98" t="s">
        <v>9</v>
      </c>
      <c r="D11" s="257" t="str">
        <f>'allg. Daten'!C13</f>
        <v>des Trainers</v>
      </c>
      <c r="E11" s="258"/>
      <c r="F11" s="258"/>
      <c r="G11" s="258"/>
      <c r="H11" s="259"/>
    </row>
    <row r="13" spans="1:23" ht="15.75" thickBot="1"/>
    <row r="14" spans="1:23" ht="39.75" customHeight="1" thickBot="1">
      <c r="D14" s="100"/>
      <c r="E14" s="100"/>
      <c r="F14" s="100"/>
      <c r="G14" s="101" t="s">
        <v>92</v>
      </c>
    </row>
    <row r="15" spans="1:23" ht="17.45" customHeight="1" thickBot="1">
      <c r="B15" s="264" t="s">
        <v>93</v>
      </c>
      <c r="C15" s="265"/>
      <c r="D15" s="266"/>
      <c r="E15" s="267"/>
      <c r="F15" s="268"/>
      <c r="G15" s="102">
        <f>SUM(Meldeformular!M10:M109)+IF(Jury!S6="",0,Jury!S6)</f>
        <v>0</v>
      </c>
    </row>
    <row r="16" spans="1:23" ht="17.45" customHeight="1">
      <c r="B16" s="103"/>
      <c r="C16" s="103"/>
      <c r="D16" s="104"/>
      <c r="E16" s="105"/>
      <c r="F16" s="105"/>
      <c r="G16" s="106"/>
    </row>
    <row r="17" spans="2:10" ht="17.45" customHeight="1">
      <c r="B17" s="103"/>
      <c r="C17" s="103"/>
      <c r="D17" s="104"/>
      <c r="E17" s="105"/>
      <c r="F17" s="105"/>
      <c r="G17" s="106"/>
    </row>
    <row r="18" spans="2:10" ht="17.45" customHeight="1">
      <c r="B18" s="103"/>
      <c r="C18" s="103"/>
      <c r="D18" s="104"/>
      <c r="E18" s="105"/>
      <c r="F18" s="105"/>
      <c r="G18" s="106"/>
    </row>
    <row r="19" spans="2:10" ht="17.45" customHeight="1"/>
    <row r="20" spans="2:10" ht="17.45" customHeight="1">
      <c r="B20" s="269" t="s">
        <v>94</v>
      </c>
      <c r="C20" s="269"/>
      <c r="D20" s="270" t="s">
        <v>151</v>
      </c>
      <c r="E20" s="270"/>
      <c r="F20" s="270"/>
      <c r="G20" s="270"/>
      <c r="H20" s="270"/>
    </row>
    <row r="21" spans="2:10" ht="17.45" customHeight="1">
      <c r="D21" s="270" t="s">
        <v>152</v>
      </c>
      <c r="E21" s="270"/>
      <c r="F21" s="270"/>
      <c r="G21" s="270"/>
      <c r="H21" s="270"/>
    </row>
    <row r="22" spans="2:10" s="104" customFormat="1" ht="20.100000000000001" customHeight="1">
      <c r="B22" s="96"/>
      <c r="C22" s="96"/>
      <c r="D22" s="103" t="s">
        <v>95</v>
      </c>
      <c r="E22" s="271" t="s">
        <v>153</v>
      </c>
      <c r="F22" s="271"/>
      <c r="G22" s="271"/>
      <c r="H22" s="271"/>
    </row>
    <row r="23" spans="2:10" s="104" customFormat="1" ht="20.100000000000001" customHeight="1">
      <c r="B23" s="96"/>
      <c r="C23" s="96"/>
      <c r="H23" s="105"/>
    </row>
    <row r="24" spans="2:10" ht="18">
      <c r="B24" s="269" t="s">
        <v>96</v>
      </c>
      <c r="C24" s="269"/>
      <c r="D24" s="270" t="str">
        <f>"OdM Freestyle 2025, " &amp; C4</f>
        <v>OdM Freestyle 2025, Mein Verein</v>
      </c>
      <c r="E24" s="270"/>
      <c r="F24" s="270"/>
      <c r="G24" s="270"/>
      <c r="H24" s="270"/>
      <c r="I24" s="270"/>
      <c r="J24" s="270"/>
    </row>
    <row r="25" spans="2:10" ht="18">
      <c r="D25" s="104"/>
      <c r="E25" s="104"/>
      <c r="F25" s="104"/>
      <c r="G25" s="104"/>
      <c r="H25" s="104"/>
    </row>
    <row r="26" spans="2:10" ht="18">
      <c r="H26" s="104"/>
    </row>
  </sheetData>
  <sheetProtection algorithmName="SHA-512" hashValue="m89kAxH2FpprUW24ixNLAMV8DbptTjg1oHEBrZohnR9k/qNgDd6F9511/WGEqJELStUawjApWrOmTwEACpV+Ug==" saltValue="snY5r+nqLDvadj47OWKOdw==" spinCount="100000" sheet="1" objects="1" scenarios="1"/>
  <mergeCells count="18">
    <mergeCell ref="B20:C20"/>
    <mergeCell ref="D20:H20"/>
    <mergeCell ref="D21:H21"/>
    <mergeCell ref="E22:H22"/>
    <mergeCell ref="B24:C24"/>
    <mergeCell ref="D24:J24"/>
    <mergeCell ref="D8:H8"/>
    <mergeCell ref="D9:H9"/>
    <mergeCell ref="D10:H10"/>
    <mergeCell ref="D11:H11"/>
    <mergeCell ref="B15:C15"/>
    <mergeCell ref="D15:F15"/>
    <mergeCell ref="D7:H7"/>
    <mergeCell ref="A1:J1"/>
    <mergeCell ref="A2:H2"/>
    <mergeCell ref="C4:H4"/>
    <mergeCell ref="B6:C6"/>
    <mergeCell ref="D6:H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&amp;LBenjamin Fischer&amp;Ctechnik.einrad@gmail.com&amp;R&amp;A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O33"/>
  <sheetViews>
    <sheetView showGridLines="0" showRowColHeaders="0" workbookViewId="0">
      <selection activeCell="A3" sqref="A3:O3"/>
    </sheetView>
  </sheetViews>
  <sheetFormatPr baseColWidth="10" defaultRowHeight="15"/>
  <sheetData>
    <row r="1" spans="1:15" ht="19.5">
      <c r="A1" s="273" t="s">
        <v>98</v>
      </c>
      <c r="B1" s="273"/>
      <c r="C1" s="273"/>
      <c r="D1" s="273"/>
      <c r="E1" s="273"/>
      <c r="F1" s="273"/>
      <c r="G1" s="273"/>
    </row>
    <row r="2" spans="1:15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</row>
    <row r="5" spans="1:15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</row>
    <row r="7" spans="1:15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</row>
    <row r="8" spans="1:15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</row>
    <row r="9" spans="1:15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</row>
    <row r="10" spans="1:15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</row>
    <row r="11" spans="1:15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</row>
    <row r="12" spans="1:15">
      <c r="A12" s="272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</row>
    <row r="13" spans="1:15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</row>
    <row r="14" spans="1:15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</row>
    <row r="15" spans="1:15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1:15">
      <c r="A16" s="272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1:15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</row>
    <row r="18" spans="1:15">
      <c r="A18" s="272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1:15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</row>
    <row r="20" spans="1:15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</row>
    <row r="21" spans="1:15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</row>
    <row r="22" spans="1:15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</row>
    <row r="23" spans="1:15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</row>
    <row r="24" spans="1:15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</row>
    <row r="25" spans="1:15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</row>
    <row r="26" spans="1:1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</row>
    <row r="27" spans="1:15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</row>
    <row r="28" spans="1:15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</row>
    <row r="29" spans="1:15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</row>
    <row r="30" spans="1:15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</row>
    <row r="31" spans="1:15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</row>
    <row r="32" spans="1:15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</row>
    <row r="33" spans="1:15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</row>
  </sheetData>
  <sheetProtection algorithmName="SHA-512" hashValue="9Qpzt2Hnn2efma3RUOYIN24mRn9IAnVcYpWWs/Mpy4mcEcEsl7hkNYcjLzmPZ5FSNgu75Cyc4JbhrDsnqC6FbA==" saltValue="m3Tfcp4n1B7T17bBWv9A4A==" spinCount="100000" sheet="1" objects="1" scenarios="1"/>
  <mergeCells count="33">
    <mergeCell ref="A31:O31"/>
    <mergeCell ref="A32:O32"/>
    <mergeCell ref="A33:O33"/>
    <mergeCell ref="A25:O25"/>
    <mergeCell ref="A26:O26"/>
    <mergeCell ref="A27:O27"/>
    <mergeCell ref="A28:O28"/>
    <mergeCell ref="A29:O29"/>
    <mergeCell ref="A30:O30"/>
    <mergeCell ref="A24:O24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12:O12"/>
    <mergeCell ref="A1:G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&amp;LBenjamin Fischer&amp;Ctechnik.einrad@gmail.com&amp;R&amp;A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102"/>
  <sheetViews>
    <sheetView topLeftCell="A4" workbookViewId="0">
      <selection activeCell="H3" sqref="H3"/>
    </sheetView>
  </sheetViews>
  <sheetFormatPr baseColWidth="10" defaultRowHeight="15"/>
  <cols>
    <col min="1" max="1" width="11.42578125" style="110"/>
    <col min="3" max="3" width="9.42578125" bestFit="1" customWidth="1"/>
    <col min="4" max="4" width="15.42578125" bestFit="1" customWidth="1"/>
    <col min="6" max="6" width="13.42578125" style="117" bestFit="1" customWidth="1"/>
    <col min="7" max="7" width="5.42578125" bestFit="1" customWidth="1"/>
    <col min="8" max="8" width="9.140625" bestFit="1" customWidth="1"/>
    <col min="9" max="9" width="12.7109375" bestFit="1" customWidth="1"/>
    <col min="10" max="11" width="16.7109375" bestFit="1" customWidth="1"/>
  </cols>
  <sheetData>
    <row r="1" spans="1:12" ht="15.75" thickBot="1">
      <c r="A1" s="107" t="s">
        <v>97</v>
      </c>
      <c r="B1" s="108" t="s">
        <v>17</v>
      </c>
      <c r="C1" s="108" t="s">
        <v>18</v>
      </c>
      <c r="D1" s="108" t="s">
        <v>1</v>
      </c>
      <c r="E1" s="108" t="s">
        <v>19</v>
      </c>
      <c r="F1" s="109" t="s">
        <v>20</v>
      </c>
      <c r="G1" s="108" t="s">
        <v>21</v>
      </c>
      <c r="H1" s="108" t="s">
        <v>22</v>
      </c>
      <c r="I1" s="108" t="s">
        <v>23</v>
      </c>
      <c r="J1" s="108" t="s">
        <v>24</v>
      </c>
      <c r="K1" s="108" t="s">
        <v>25</v>
      </c>
      <c r="L1" s="108"/>
    </row>
    <row r="2" spans="1:12" ht="15.75" thickTop="1">
      <c r="A2" s="110" t="str">
        <f>IF(Meldeformular!B10="","",Meldeformular!A10)</f>
        <v/>
      </c>
      <c r="B2" s="111" t="str">
        <f>IF(A2="","",Meldeformular!B10)</f>
        <v/>
      </c>
      <c r="C2" s="112" t="str">
        <f>IF(B2="","",Meldeformular!C10)</f>
        <v/>
      </c>
      <c r="D2" s="112" t="str">
        <f>IF(C2="","",'allg. Daten'!$C$6)</f>
        <v/>
      </c>
      <c r="E2" s="112" t="str">
        <f>IF(A2="","",Meldeformular!D10)</f>
        <v/>
      </c>
      <c r="F2" s="113" t="str">
        <f>IF(A2="","",Meldeformular!E10)</f>
        <v/>
      </c>
      <c r="G2" s="112" t="str">
        <f>IF(A2="","",Meldeformular!F10)</f>
        <v/>
      </c>
      <c r="H2" s="112" t="str">
        <f>IF(A2="","",IF(Meldeformular!I10="ja",VLOOKUP(A2,Einzelkür!$A$7:$F$106,5,FALSE),""))</f>
        <v/>
      </c>
      <c r="I2" s="112" t="str">
        <f>IF(A2="","",IF(Meldeformular!J10&lt;&gt;"",IF(ISEVEN(Meldeformular!J10)=TRUE,VLOOKUP(Meldeformular!J10,Paarkür!$I$6:$N$64,4,FALSE),VLOOKUP(Meldeformular!J10,Paarkür!$A$6:$F$64,4,FALSE)),""))</f>
        <v/>
      </c>
      <c r="J2" s="112" t="str">
        <f>IF(A2="","",IF(Meldeformular!K10&lt;&gt;"",IF(ISEVEN(Meldeformular!K10)=TRUE,VLOOKUP(Meldeformular!K10,Kleingruppen!$I$7:$N$52,3,FALSE),VLOOKUP(Meldeformular!K10,Kleingruppen!$A$7:$F$52,3,FALSE)),""))</f>
        <v/>
      </c>
      <c r="K2" s="112" t="str">
        <f>IF(C2="","",IF(Meldeformular!L10&lt;&gt;"",IF(ISEVEN(Meldeformular!L10)=TRUE,VLOOKUP(Meldeformular!L10,Großgruppen!$I$7:$N$56,3,FALSE),VLOOKUP(Meldeformular!L10,Großgruppen!$A$7:$F$56,3,FALSE)),""))</f>
        <v/>
      </c>
    </row>
    <row r="3" spans="1:12">
      <c r="A3" s="110" t="str">
        <f>IF(Meldeformular!B11="","",Meldeformular!A11)</f>
        <v/>
      </c>
      <c r="B3" s="114" t="str">
        <f>IF(A3="","",Meldeformular!B11)</f>
        <v/>
      </c>
      <c r="C3" s="115" t="str">
        <f>IF(B3="","",Meldeformular!C11)</f>
        <v/>
      </c>
      <c r="D3" s="115" t="str">
        <f>IF(C3="","",'allg. Daten'!$C$6)</f>
        <v/>
      </c>
      <c r="E3" s="115" t="str">
        <f>IF(A3="","",Meldeformular!D11)</f>
        <v/>
      </c>
      <c r="F3" s="116" t="str">
        <f>IF(A3="","",Meldeformular!E11)</f>
        <v/>
      </c>
      <c r="G3" s="115" t="str">
        <f>IF(A3="","",Meldeformular!F11)</f>
        <v/>
      </c>
      <c r="H3" s="115" t="str">
        <f>IF(A3="","",IF(Meldeformular!I11="ja",VLOOKUP(A3,Einzelkür!$A$7:$F$106,5,FALSE),""))</f>
        <v/>
      </c>
      <c r="I3" s="115" t="str">
        <f>IF(A3="","",IF(Meldeformular!J11&lt;&gt;"",IF(ISEVEN(Meldeformular!J11)=TRUE,VLOOKUP(Meldeformular!J11,Paarkür!$I$6:$N$64,4,FALSE),VLOOKUP(Meldeformular!J11,Paarkür!$A$6:$F$64,4,FALSE)),""))</f>
        <v/>
      </c>
      <c r="J3" s="115" t="str">
        <f>IF(A3="","",IF(Meldeformular!K11&lt;&gt;"",IF(ISEVEN(Meldeformular!K11)=TRUE,VLOOKUP(Meldeformular!K11,Kleingruppen!$I$7:$N$52,3,FALSE),VLOOKUP(Meldeformular!K11,Kleingruppen!$A$7:$F$52,3,FALSE)),""))</f>
        <v/>
      </c>
      <c r="K3" s="115" t="str">
        <f>IF(C3="","",IF(Meldeformular!L11&lt;&gt;"",IF(ISEVEN(Meldeformular!L11)=TRUE,VLOOKUP(Meldeformular!L11,Großgruppen!$I$7:$N$56,3,FALSE),VLOOKUP(Meldeformular!L11,Großgruppen!$A$7:$F$56,3,FALSE)),""))</f>
        <v/>
      </c>
    </row>
    <row r="4" spans="1:12">
      <c r="A4" s="110" t="str">
        <f>IF(Meldeformular!B12="","",Meldeformular!A12)</f>
        <v/>
      </c>
      <c r="B4" s="114" t="str">
        <f>IF(A4="","",Meldeformular!B12)</f>
        <v/>
      </c>
      <c r="C4" s="115" t="str">
        <f>IF(B4="","",Meldeformular!C12)</f>
        <v/>
      </c>
      <c r="D4" s="115" t="str">
        <f>IF(C4="","",'allg. Daten'!$C$6)</f>
        <v/>
      </c>
      <c r="E4" s="115" t="str">
        <f>IF(A4="","",Meldeformular!D12)</f>
        <v/>
      </c>
      <c r="F4" s="116" t="str">
        <f>IF(A4="","",Meldeformular!E12)</f>
        <v/>
      </c>
      <c r="G4" s="115" t="str">
        <f>IF(A4="","",Meldeformular!F12)</f>
        <v/>
      </c>
      <c r="H4" s="115" t="str">
        <f>IF(A4="","",IF(Meldeformular!I12="ja",VLOOKUP(A4,Einzelkür!$A$7:$F$106,5,FALSE),""))</f>
        <v/>
      </c>
      <c r="I4" s="115" t="str">
        <f>IF(A4="","",IF(Meldeformular!J12&lt;&gt;"",IF(ISEVEN(Meldeformular!J12)=TRUE,VLOOKUP(Meldeformular!J12,Paarkür!$I$6:$N$64,4,FALSE),VLOOKUP(Meldeformular!J12,Paarkür!$A$6:$F$64,4,FALSE)),""))</f>
        <v/>
      </c>
      <c r="J4" s="115" t="str">
        <f>IF(A4="","",IF(Meldeformular!K12&lt;&gt;"",IF(ISEVEN(Meldeformular!K12)=TRUE,VLOOKUP(Meldeformular!K12,Kleingruppen!$I$7:$N$52,3,FALSE),VLOOKUP(Meldeformular!K12,Kleingruppen!$A$7:$F$52,3,FALSE)),""))</f>
        <v/>
      </c>
      <c r="K4" s="115" t="str">
        <f>IF(C4="","",IF(Meldeformular!L12&lt;&gt;"",IF(ISEVEN(Meldeformular!L12)=TRUE,VLOOKUP(Meldeformular!L12,Großgruppen!$I$7:$N$56,3,FALSE),VLOOKUP(Meldeformular!L12,Großgruppen!$A$7:$F$56,3,FALSE)),""))</f>
        <v/>
      </c>
    </row>
    <row r="5" spans="1:12">
      <c r="A5" s="110" t="str">
        <f>IF(Meldeformular!B13="","",Meldeformular!A13)</f>
        <v/>
      </c>
      <c r="B5" s="114" t="str">
        <f>IF(A5="","",Meldeformular!B13)</f>
        <v/>
      </c>
      <c r="C5" s="115" t="str">
        <f>IF(B5="","",Meldeformular!C13)</f>
        <v/>
      </c>
      <c r="D5" s="115" t="str">
        <f>IF(C5="","",'allg. Daten'!$C$6)</f>
        <v/>
      </c>
      <c r="E5" s="115" t="str">
        <f>IF(A5="","",Meldeformular!D13)</f>
        <v/>
      </c>
      <c r="F5" s="116" t="str">
        <f>IF(A5="","",Meldeformular!E13)</f>
        <v/>
      </c>
      <c r="G5" s="115" t="str">
        <f>IF(A5="","",Meldeformular!F13)</f>
        <v/>
      </c>
      <c r="H5" s="115" t="str">
        <f>IF(A5="","",IF(Meldeformular!I13="ja",VLOOKUP(A5,Einzelkür!$A$7:$F$106,5,FALSE),""))</f>
        <v/>
      </c>
      <c r="I5" s="115" t="str">
        <f>IF(A5="","",IF(Meldeformular!J13&lt;&gt;"",IF(ISEVEN(Meldeformular!J13)=TRUE,VLOOKUP(Meldeformular!J13,Paarkür!$I$6:$N$64,4,FALSE),VLOOKUP(Meldeformular!J13,Paarkür!$A$6:$F$64,4,FALSE)),""))</f>
        <v/>
      </c>
      <c r="J5" s="115" t="str">
        <f>IF(A5="","",IF(Meldeformular!K13&lt;&gt;"",IF(ISEVEN(Meldeformular!K13)=TRUE,VLOOKUP(Meldeformular!K13,Kleingruppen!$I$7:$N$52,3,FALSE),VLOOKUP(Meldeformular!K13,Kleingruppen!$A$7:$F$52,3,FALSE)),""))</f>
        <v/>
      </c>
      <c r="K5" s="115" t="str">
        <f>IF(C5="","",IF(Meldeformular!L13&lt;&gt;"",IF(ISEVEN(Meldeformular!L13)=TRUE,VLOOKUP(Meldeformular!L13,Großgruppen!$I$7:$N$56,3,FALSE),VLOOKUP(Meldeformular!L13,Großgruppen!$A$7:$F$56,3,FALSE)),""))</f>
        <v/>
      </c>
    </row>
    <row r="6" spans="1:12">
      <c r="A6" s="110" t="str">
        <f>IF(Meldeformular!B14="","",Meldeformular!A14)</f>
        <v/>
      </c>
      <c r="B6" s="114" t="str">
        <f>IF(A6="","",Meldeformular!B14)</f>
        <v/>
      </c>
      <c r="C6" s="115" t="str">
        <f>IF(B6="","",Meldeformular!C14)</f>
        <v/>
      </c>
      <c r="D6" s="115" t="str">
        <f>IF(C6="","",'allg. Daten'!$C$6)</f>
        <v/>
      </c>
      <c r="E6" s="115" t="str">
        <f>IF(A6="","",Meldeformular!D14)</f>
        <v/>
      </c>
      <c r="F6" s="116" t="str">
        <f>IF(A6="","",Meldeformular!E14)</f>
        <v/>
      </c>
      <c r="G6" s="115" t="str">
        <f>IF(A6="","",Meldeformular!F14)</f>
        <v/>
      </c>
      <c r="H6" s="115" t="str">
        <f>IF(A6="","",IF(Meldeformular!I14="ja",VLOOKUP(A6,Einzelkür!$A$7:$F$106,5,FALSE),""))</f>
        <v/>
      </c>
      <c r="I6" s="115" t="str">
        <f>IF(A6="","",IF(Meldeformular!J14&lt;&gt;"",IF(ISEVEN(Meldeformular!J14)=TRUE,VLOOKUP(Meldeformular!J14,Paarkür!$I$6:$N$64,4,FALSE),VLOOKUP(Meldeformular!J14,Paarkür!$A$6:$F$64,4,FALSE)),""))</f>
        <v/>
      </c>
      <c r="J6" s="115" t="str">
        <f>IF(A6="","",IF(Meldeformular!K14&lt;&gt;"",IF(ISEVEN(Meldeformular!K14)=TRUE,VLOOKUP(Meldeformular!K14,Kleingruppen!$I$7:$N$52,3,FALSE),VLOOKUP(Meldeformular!K14,Kleingruppen!$A$7:$F$52,3,FALSE)),""))</f>
        <v/>
      </c>
      <c r="K6" s="115" t="str">
        <f>IF(C6="","",IF(Meldeformular!L14&lt;&gt;"",IF(ISEVEN(Meldeformular!L14)=TRUE,VLOOKUP(Meldeformular!L14,Großgruppen!$I$7:$N$56,3,FALSE),VLOOKUP(Meldeformular!L14,Großgruppen!$A$7:$F$56,3,FALSE)),""))</f>
        <v/>
      </c>
    </row>
    <row r="7" spans="1:12">
      <c r="A7" s="110" t="str">
        <f>IF(Meldeformular!B15="","",Meldeformular!A15)</f>
        <v/>
      </c>
      <c r="B7" s="114" t="str">
        <f>IF(A7="","",Meldeformular!B15)</f>
        <v/>
      </c>
      <c r="C7" s="115" t="str">
        <f>IF(B7="","",Meldeformular!C15)</f>
        <v/>
      </c>
      <c r="D7" s="115" t="str">
        <f>IF(C7="","",'allg. Daten'!$C$6)</f>
        <v/>
      </c>
      <c r="E7" s="115" t="str">
        <f>IF(A7="","",Meldeformular!D15)</f>
        <v/>
      </c>
      <c r="F7" s="116" t="str">
        <f>IF(A7="","",Meldeformular!E15)</f>
        <v/>
      </c>
      <c r="G7" s="115" t="str">
        <f>IF(A7="","",Meldeformular!F15)</f>
        <v/>
      </c>
      <c r="H7" s="115" t="str">
        <f>IF(A7="","",IF(Meldeformular!I15="ja",VLOOKUP(A7,Einzelkür!$A$7:$F$106,5,FALSE),""))</f>
        <v/>
      </c>
      <c r="I7" s="115" t="str">
        <f>IF(A7="","",IF(Meldeformular!J15&lt;&gt;"",IF(ISEVEN(Meldeformular!J15)=TRUE,VLOOKUP(Meldeformular!J15,Paarkür!$I$6:$N$64,4,FALSE),VLOOKUP(Meldeformular!J15,Paarkür!$A$6:$F$64,4,FALSE)),""))</f>
        <v/>
      </c>
      <c r="J7" s="115" t="str">
        <f>IF(A7="","",IF(Meldeformular!K15&lt;&gt;"",IF(ISEVEN(Meldeformular!K15)=TRUE,VLOOKUP(Meldeformular!K15,Kleingruppen!$I$7:$N$52,3,FALSE),VLOOKUP(Meldeformular!K15,Kleingruppen!$A$7:$F$52,3,FALSE)),""))</f>
        <v/>
      </c>
      <c r="K7" s="115" t="str">
        <f>IF(C7="","",IF(Meldeformular!L15&lt;&gt;"",IF(ISEVEN(Meldeformular!L15)=TRUE,VLOOKUP(Meldeformular!L15,Großgruppen!$I$7:$N$56,3,FALSE),VLOOKUP(Meldeformular!L15,Großgruppen!$A$7:$F$56,3,FALSE)),""))</f>
        <v/>
      </c>
    </row>
    <row r="8" spans="1:12">
      <c r="A8" s="110" t="str">
        <f>IF(Meldeformular!B16="","",Meldeformular!A16)</f>
        <v/>
      </c>
      <c r="B8" s="114" t="str">
        <f>IF(A8="","",Meldeformular!B16)</f>
        <v/>
      </c>
      <c r="C8" s="115" t="str">
        <f>IF(B8="","",Meldeformular!C16)</f>
        <v/>
      </c>
      <c r="D8" s="115" t="str">
        <f>IF(C8="","",'allg. Daten'!$C$6)</f>
        <v/>
      </c>
      <c r="E8" s="115" t="str">
        <f>IF(A8="","",Meldeformular!D16)</f>
        <v/>
      </c>
      <c r="F8" s="116" t="str">
        <f>IF(A8="","",Meldeformular!E16)</f>
        <v/>
      </c>
      <c r="G8" s="115" t="str">
        <f>IF(A8="","",Meldeformular!F16)</f>
        <v/>
      </c>
      <c r="H8" s="115" t="str">
        <f>IF(A8="","",IF(Meldeformular!I16="ja",VLOOKUP(A8,Einzelkür!$A$7:$F$106,5,FALSE),""))</f>
        <v/>
      </c>
      <c r="I8" s="115" t="str">
        <f>IF(A8="","",IF(Meldeformular!J16&lt;&gt;"",IF(ISEVEN(Meldeformular!J16)=TRUE,VLOOKUP(Meldeformular!J16,Paarkür!$I$6:$N$64,4,FALSE),VLOOKUP(Meldeformular!J16,Paarkür!$A$6:$F$64,4,FALSE)),""))</f>
        <v/>
      </c>
      <c r="J8" s="115" t="str">
        <f>IF(A8="","",IF(Meldeformular!K16&lt;&gt;"",IF(ISEVEN(Meldeformular!K16)=TRUE,VLOOKUP(Meldeformular!K16,Kleingruppen!$I$7:$N$52,3,FALSE),VLOOKUP(Meldeformular!K16,Kleingruppen!$A$7:$F$52,3,FALSE)),""))</f>
        <v/>
      </c>
      <c r="K8" s="115" t="str">
        <f>IF(C8="","",IF(Meldeformular!L16&lt;&gt;"",IF(ISEVEN(Meldeformular!L16)=TRUE,VLOOKUP(Meldeformular!L16,Großgruppen!$I$7:$N$56,3,FALSE),VLOOKUP(Meldeformular!L16,Großgruppen!$A$7:$F$56,3,FALSE)),""))</f>
        <v/>
      </c>
    </row>
    <row r="9" spans="1:12">
      <c r="A9" s="110" t="str">
        <f>IF(Meldeformular!B17="","",Meldeformular!A17)</f>
        <v/>
      </c>
      <c r="B9" s="114" t="str">
        <f>IF(A9="","",Meldeformular!B17)</f>
        <v/>
      </c>
      <c r="C9" s="115" t="str">
        <f>IF(B9="","",Meldeformular!C17)</f>
        <v/>
      </c>
      <c r="D9" s="115" t="str">
        <f>IF(C9="","",'allg. Daten'!$C$6)</f>
        <v/>
      </c>
      <c r="E9" s="115" t="str">
        <f>IF(A9="","",Meldeformular!D17)</f>
        <v/>
      </c>
      <c r="F9" s="116" t="str">
        <f>IF(A9="","",Meldeformular!E17)</f>
        <v/>
      </c>
      <c r="G9" s="115" t="str">
        <f>IF(A9="","",Meldeformular!F17)</f>
        <v/>
      </c>
      <c r="H9" s="115" t="str">
        <f>IF(A9="","",IF(Meldeformular!I17="ja",VLOOKUP(A9,Einzelkür!$A$7:$F$106,5,FALSE),""))</f>
        <v/>
      </c>
      <c r="I9" s="115" t="str">
        <f>IF(A9="","",IF(Meldeformular!J17&lt;&gt;"",IF(ISEVEN(Meldeformular!J17)=TRUE,VLOOKUP(Meldeformular!J17,Paarkür!$I$6:$N$64,4,FALSE),VLOOKUP(Meldeformular!J17,Paarkür!$A$6:$F$64,4,FALSE)),""))</f>
        <v/>
      </c>
      <c r="J9" s="115" t="str">
        <f>IF(A9="","",IF(Meldeformular!K17&lt;&gt;"",IF(ISEVEN(Meldeformular!K17)=TRUE,VLOOKUP(Meldeformular!K17,Kleingruppen!$I$7:$N$52,3,FALSE),VLOOKUP(Meldeformular!K17,Kleingruppen!$A$7:$F$52,3,FALSE)),""))</f>
        <v/>
      </c>
      <c r="K9" s="115" t="str">
        <f>IF(C9="","",IF(Meldeformular!L17&lt;&gt;"",IF(ISEVEN(Meldeformular!L17)=TRUE,VLOOKUP(Meldeformular!L17,Großgruppen!$I$7:$N$56,3,FALSE),VLOOKUP(Meldeformular!L17,Großgruppen!$A$7:$F$56,3,FALSE)),""))</f>
        <v/>
      </c>
    </row>
    <row r="10" spans="1:12">
      <c r="A10" s="110" t="str">
        <f>IF(Meldeformular!B18="","",Meldeformular!A18)</f>
        <v/>
      </c>
      <c r="B10" s="114" t="str">
        <f>IF(A10="","",Meldeformular!B18)</f>
        <v/>
      </c>
      <c r="C10" s="115" t="str">
        <f>IF(B10="","",Meldeformular!C18)</f>
        <v/>
      </c>
      <c r="D10" s="115" t="str">
        <f>IF(C10="","",'allg. Daten'!$C$6)</f>
        <v/>
      </c>
      <c r="E10" s="115" t="str">
        <f>IF(A10="","",Meldeformular!D18)</f>
        <v/>
      </c>
      <c r="F10" s="116" t="str">
        <f>IF(A10="","",Meldeformular!E18)</f>
        <v/>
      </c>
      <c r="G10" s="115" t="str">
        <f>IF(A10="","",Meldeformular!F18)</f>
        <v/>
      </c>
      <c r="H10" s="115" t="str">
        <f>IF(A10="","",IF(Meldeformular!I18="ja",VLOOKUP(A10,Einzelkür!$A$7:$F$106,5,FALSE),""))</f>
        <v/>
      </c>
      <c r="I10" s="115" t="str">
        <f>IF(A10="","",IF(Meldeformular!J18&lt;&gt;"",IF(ISEVEN(Meldeformular!J18)=TRUE,VLOOKUP(Meldeformular!J18,Paarkür!$I$6:$N$64,4,FALSE),VLOOKUP(Meldeformular!J18,Paarkür!$A$6:$F$64,4,FALSE)),""))</f>
        <v/>
      </c>
      <c r="J10" s="115" t="str">
        <f>IF(A10="","",IF(Meldeformular!K18&lt;&gt;"",IF(ISEVEN(Meldeformular!K18)=TRUE,VLOOKUP(Meldeformular!K18,Kleingruppen!$I$7:$N$52,3,FALSE),VLOOKUP(Meldeformular!K18,Kleingruppen!$A$7:$F$52,3,FALSE)),""))</f>
        <v/>
      </c>
      <c r="K10" s="115" t="str">
        <f>IF(C10="","",IF(Meldeformular!L18&lt;&gt;"",IF(ISEVEN(Meldeformular!L18)=TRUE,VLOOKUP(Meldeformular!L18,Großgruppen!$I$7:$N$56,3,FALSE),VLOOKUP(Meldeformular!L18,Großgruppen!$A$7:$F$56,3,FALSE)),""))</f>
        <v/>
      </c>
    </row>
    <row r="11" spans="1:12">
      <c r="A11" s="110" t="str">
        <f>IF(Meldeformular!B19="","",Meldeformular!A19)</f>
        <v/>
      </c>
      <c r="B11" s="114" t="str">
        <f>IF(A11="","",Meldeformular!B19)</f>
        <v/>
      </c>
      <c r="C11" s="115" t="str">
        <f>IF(B11="","",Meldeformular!C19)</f>
        <v/>
      </c>
      <c r="D11" s="115" t="str">
        <f>IF(C11="","",'allg. Daten'!$C$6)</f>
        <v/>
      </c>
      <c r="E11" s="115" t="str">
        <f>IF(A11="","",Meldeformular!D19)</f>
        <v/>
      </c>
      <c r="F11" s="116" t="str">
        <f>IF(A11="","",Meldeformular!E19)</f>
        <v/>
      </c>
      <c r="G11" s="115" t="str">
        <f>IF(A11="","",Meldeformular!F19)</f>
        <v/>
      </c>
      <c r="H11" s="115" t="str">
        <f>IF(A11="","",IF(Meldeformular!I19="ja",VLOOKUP(A11,Einzelkür!$A$7:$F$106,5,FALSE),""))</f>
        <v/>
      </c>
      <c r="I11" s="115" t="str">
        <f>IF(A11="","",IF(Meldeformular!J19&lt;&gt;"",IF(ISEVEN(Meldeformular!J19)=TRUE,VLOOKUP(Meldeformular!J19,Paarkür!$I$6:$N$64,4,FALSE),VLOOKUP(Meldeformular!J19,Paarkür!$A$6:$F$64,4,FALSE)),""))</f>
        <v/>
      </c>
      <c r="J11" s="115" t="str">
        <f>IF(A11="","",IF(Meldeformular!K19&lt;&gt;"",IF(ISEVEN(Meldeformular!K19)=TRUE,VLOOKUP(Meldeformular!K19,Kleingruppen!$I$7:$N$52,3,FALSE),VLOOKUP(Meldeformular!K19,Kleingruppen!$A$7:$F$52,3,FALSE)),""))</f>
        <v/>
      </c>
      <c r="K11" s="115" t="str">
        <f>IF(C11="","",IF(Meldeformular!L19&lt;&gt;"",IF(ISEVEN(Meldeformular!L19)=TRUE,VLOOKUP(Meldeformular!L19,Großgruppen!$I$7:$N$56,3,FALSE),VLOOKUP(Meldeformular!L19,Großgruppen!$A$7:$F$56,3,FALSE)),""))</f>
        <v/>
      </c>
    </row>
    <row r="12" spans="1:12">
      <c r="A12" s="110" t="str">
        <f>IF(Meldeformular!B20="","",Meldeformular!A20)</f>
        <v/>
      </c>
      <c r="B12" s="114" t="str">
        <f>IF(A12="","",Meldeformular!B20)</f>
        <v/>
      </c>
      <c r="C12" s="115" t="str">
        <f>IF(B12="","",Meldeformular!C20)</f>
        <v/>
      </c>
      <c r="D12" s="115" t="str">
        <f>IF(C12="","",'allg. Daten'!$C$6)</f>
        <v/>
      </c>
      <c r="E12" s="115" t="str">
        <f>IF(A12="","",Meldeformular!D20)</f>
        <v/>
      </c>
      <c r="F12" s="116" t="str">
        <f>IF(A12="","",Meldeformular!E20)</f>
        <v/>
      </c>
      <c r="G12" s="115" t="str">
        <f>IF(A12="","",Meldeformular!F20)</f>
        <v/>
      </c>
      <c r="H12" s="115" t="str">
        <f>IF(A12="","",IF(Meldeformular!I20="ja",VLOOKUP(A12,Einzelkür!$A$7:$F$106,5,FALSE),""))</f>
        <v/>
      </c>
      <c r="I12" s="115" t="str">
        <f>IF(A12="","",IF(Meldeformular!J20&lt;&gt;"",IF(ISEVEN(Meldeformular!J20)=TRUE,VLOOKUP(Meldeformular!J20,Paarkür!$I$6:$N$64,4,FALSE),VLOOKUP(Meldeformular!J20,Paarkür!$A$6:$F$64,4,FALSE)),""))</f>
        <v/>
      </c>
      <c r="J12" s="115" t="str">
        <f>IF(A12="","",IF(Meldeformular!K20&lt;&gt;"",IF(ISEVEN(Meldeformular!K20)=TRUE,VLOOKUP(Meldeformular!K20,Kleingruppen!$I$7:$N$52,3,FALSE),VLOOKUP(Meldeformular!K20,Kleingruppen!$A$7:$F$52,3,FALSE)),""))</f>
        <v/>
      </c>
      <c r="K12" s="115" t="str">
        <f>IF(C12="","",IF(Meldeformular!L20&lt;&gt;"",IF(ISEVEN(Meldeformular!L20)=TRUE,VLOOKUP(Meldeformular!L20,Großgruppen!$I$7:$N$56,3,FALSE),VLOOKUP(Meldeformular!L20,Großgruppen!$A$7:$F$56,3,FALSE)),""))</f>
        <v/>
      </c>
    </row>
    <row r="13" spans="1:12">
      <c r="A13" s="110" t="str">
        <f>IF(Meldeformular!B21="","",Meldeformular!A21)</f>
        <v/>
      </c>
      <c r="B13" s="114" t="str">
        <f>IF(A13="","",Meldeformular!B21)</f>
        <v/>
      </c>
      <c r="C13" s="115" t="str">
        <f>IF(B13="","",Meldeformular!C21)</f>
        <v/>
      </c>
      <c r="D13" s="115" t="str">
        <f>IF(C13="","",'allg. Daten'!$C$6)</f>
        <v/>
      </c>
      <c r="E13" s="115" t="str">
        <f>IF(A13="","",Meldeformular!D21)</f>
        <v/>
      </c>
      <c r="F13" s="116" t="str">
        <f>IF(A13="","",Meldeformular!E21)</f>
        <v/>
      </c>
      <c r="G13" s="115" t="str">
        <f>IF(A13="","",Meldeformular!F21)</f>
        <v/>
      </c>
      <c r="H13" s="115" t="str">
        <f>IF(A13="","",IF(Meldeformular!I21="ja",VLOOKUP(A13,Einzelkür!$A$7:$F$106,5,FALSE),""))</f>
        <v/>
      </c>
      <c r="I13" s="115" t="str">
        <f>IF(A13="","",IF(Meldeformular!J21&lt;&gt;"",IF(ISEVEN(Meldeformular!J21)=TRUE,VLOOKUP(Meldeformular!J21,Paarkür!$I$6:$N$64,4,FALSE),VLOOKUP(Meldeformular!J21,Paarkür!$A$6:$F$64,4,FALSE)),""))</f>
        <v/>
      </c>
      <c r="J13" s="115" t="str">
        <f>IF(A13="","",IF(Meldeformular!K21&lt;&gt;"",IF(ISEVEN(Meldeformular!K21)=TRUE,VLOOKUP(Meldeformular!K21,Kleingruppen!$I$7:$N$52,3,FALSE),VLOOKUP(Meldeformular!K21,Kleingruppen!$A$7:$F$52,3,FALSE)),""))</f>
        <v/>
      </c>
      <c r="K13" s="115" t="str">
        <f>IF(C13="","",IF(Meldeformular!L21&lt;&gt;"",IF(ISEVEN(Meldeformular!L21)=TRUE,VLOOKUP(Meldeformular!L21,Großgruppen!$I$7:$N$56,3,FALSE),VLOOKUP(Meldeformular!L21,Großgruppen!$A$7:$F$56,3,FALSE)),""))</f>
        <v/>
      </c>
    </row>
    <row r="14" spans="1:12">
      <c r="A14" s="110" t="str">
        <f>IF(Meldeformular!B22="","",Meldeformular!A22)</f>
        <v/>
      </c>
      <c r="B14" s="114" t="str">
        <f>IF(A14="","",Meldeformular!B22)</f>
        <v/>
      </c>
      <c r="C14" s="115" t="str">
        <f>IF(B14="","",Meldeformular!C22)</f>
        <v/>
      </c>
      <c r="D14" s="115" t="str">
        <f>IF(C14="","",'allg. Daten'!$C$6)</f>
        <v/>
      </c>
      <c r="E14" s="115" t="str">
        <f>IF(A14="","",Meldeformular!D22)</f>
        <v/>
      </c>
      <c r="F14" s="116" t="str">
        <f>IF(A14="","",Meldeformular!E22)</f>
        <v/>
      </c>
      <c r="G14" s="115" t="str">
        <f>IF(A14="","",Meldeformular!F22)</f>
        <v/>
      </c>
      <c r="H14" s="115" t="str">
        <f>IF(A14="","",IF(Meldeformular!I22="ja",VLOOKUP(A14,Einzelkür!$A$7:$F$106,5,FALSE),""))</f>
        <v/>
      </c>
      <c r="I14" s="115" t="str">
        <f>IF(A14="","",IF(Meldeformular!J22&lt;&gt;"",IF(ISEVEN(Meldeformular!J22)=TRUE,VLOOKUP(Meldeformular!J22,Paarkür!$I$6:$N$64,4,FALSE),VLOOKUP(Meldeformular!J22,Paarkür!$A$6:$F$64,4,FALSE)),""))</f>
        <v/>
      </c>
      <c r="J14" s="115" t="str">
        <f>IF(A14="","",IF(Meldeformular!K22&lt;&gt;"",IF(ISEVEN(Meldeformular!K22)=TRUE,VLOOKUP(Meldeformular!K22,Kleingruppen!$I$7:$N$52,3,FALSE),VLOOKUP(Meldeformular!K22,Kleingruppen!$A$7:$F$52,3,FALSE)),""))</f>
        <v/>
      </c>
      <c r="K14" s="115" t="str">
        <f>IF(C14="","",IF(Meldeformular!L22&lt;&gt;"",IF(ISEVEN(Meldeformular!L22)=TRUE,VLOOKUP(Meldeformular!L22,Großgruppen!$I$7:$N$56,3,FALSE),VLOOKUP(Meldeformular!L22,Großgruppen!$A$7:$F$56,3,FALSE)),""))</f>
        <v/>
      </c>
    </row>
    <row r="15" spans="1:12">
      <c r="A15" s="110" t="str">
        <f>IF(Meldeformular!B23="","",Meldeformular!A23)</f>
        <v/>
      </c>
      <c r="B15" s="114" t="str">
        <f>IF(A15="","",Meldeformular!B23)</f>
        <v/>
      </c>
      <c r="C15" s="115" t="str">
        <f>IF(B15="","",Meldeformular!C23)</f>
        <v/>
      </c>
      <c r="D15" s="115" t="str">
        <f>IF(C15="","",'allg. Daten'!$C$6)</f>
        <v/>
      </c>
      <c r="E15" s="115" t="str">
        <f>IF(A15="","",Meldeformular!D23)</f>
        <v/>
      </c>
      <c r="F15" s="116" t="str">
        <f>IF(A15="","",Meldeformular!E23)</f>
        <v/>
      </c>
      <c r="G15" s="115" t="str">
        <f>IF(A15="","",Meldeformular!F23)</f>
        <v/>
      </c>
      <c r="H15" s="115" t="str">
        <f>IF(A15="","",IF(Meldeformular!I23="ja",VLOOKUP(A15,Einzelkür!$A$7:$F$106,5,FALSE),""))</f>
        <v/>
      </c>
      <c r="I15" s="115" t="str">
        <f>IF(A15="","",IF(Meldeformular!J23&lt;&gt;"",IF(ISEVEN(Meldeformular!J23)=TRUE,VLOOKUP(Meldeformular!J23,Paarkür!$I$6:$N$64,4,FALSE),VLOOKUP(Meldeformular!J23,Paarkür!$A$6:$F$64,4,FALSE)),""))</f>
        <v/>
      </c>
      <c r="J15" s="115" t="str">
        <f>IF(A15="","",IF(Meldeformular!K23&lt;&gt;"",IF(ISEVEN(Meldeformular!K23)=TRUE,VLOOKUP(Meldeformular!K23,Kleingruppen!$I$7:$N$52,3,FALSE),VLOOKUP(Meldeformular!K23,Kleingruppen!$A$7:$F$52,3,FALSE)),""))</f>
        <v/>
      </c>
      <c r="K15" s="115" t="str">
        <f>IF(C15="","",IF(Meldeformular!L23&lt;&gt;"",IF(ISEVEN(Meldeformular!L23)=TRUE,VLOOKUP(Meldeformular!L23,Großgruppen!$I$7:$N$56,3,FALSE),VLOOKUP(Meldeformular!L23,Großgruppen!$A$7:$F$56,3,FALSE)),""))</f>
        <v/>
      </c>
    </row>
    <row r="16" spans="1:12">
      <c r="A16" s="110" t="str">
        <f>IF(Meldeformular!B24="","",Meldeformular!A24)</f>
        <v/>
      </c>
      <c r="B16" s="114" t="str">
        <f>IF(A16="","",Meldeformular!B24)</f>
        <v/>
      </c>
      <c r="C16" s="115" t="str">
        <f>IF(B16="","",Meldeformular!C24)</f>
        <v/>
      </c>
      <c r="D16" s="115" t="str">
        <f>IF(C16="","",'allg. Daten'!$C$6)</f>
        <v/>
      </c>
      <c r="E16" s="115" t="str">
        <f>IF(A16="","",Meldeformular!D24)</f>
        <v/>
      </c>
      <c r="F16" s="116" t="str">
        <f>IF(A16="","",Meldeformular!E24)</f>
        <v/>
      </c>
      <c r="G16" s="115" t="str">
        <f>IF(A16="","",Meldeformular!F24)</f>
        <v/>
      </c>
      <c r="H16" s="115" t="str">
        <f>IF(A16="","",IF(Meldeformular!I24="ja",VLOOKUP(A16,Einzelkür!$A$7:$F$106,5,FALSE),""))</f>
        <v/>
      </c>
      <c r="I16" s="115" t="str">
        <f>IF(A16="","",IF(Meldeformular!J24&lt;&gt;"",IF(ISEVEN(Meldeformular!J24)=TRUE,VLOOKUP(Meldeformular!J24,Paarkür!$I$6:$N$64,4,FALSE),VLOOKUP(Meldeformular!J24,Paarkür!$A$6:$F$64,4,FALSE)),""))</f>
        <v/>
      </c>
      <c r="J16" s="115" t="str">
        <f>IF(A16="","",IF(Meldeformular!K24&lt;&gt;"",IF(ISEVEN(Meldeformular!K24)=TRUE,VLOOKUP(Meldeformular!K24,Kleingruppen!$I$7:$N$52,3,FALSE),VLOOKUP(Meldeformular!K24,Kleingruppen!$A$7:$F$52,3,FALSE)),""))</f>
        <v/>
      </c>
      <c r="K16" s="115" t="str">
        <f>IF(C16="","",IF(Meldeformular!L24&lt;&gt;"",IF(ISEVEN(Meldeformular!L24)=TRUE,VLOOKUP(Meldeformular!L24,Großgruppen!$I$7:$N$56,3,FALSE),VLOOKUP(Meldeformular!L24,Großgruppen!$A$7:$F$56,3,FALSE)),""))</f>
        <v/>
      </c>
    </row>
    <row r="17" spans="1:11">
      <c r="A17" s="110" t="str">
        <f>IF(Meldeformular!B25="","",Meldeformular!A25)</f>
        <v/>
      </c>
      <c r="B17" s="114" t="str">
        <f>IF(A17="","",Meldeformular!B25)</f>
        <v/>
      </c>
      <c r="C17" s="115" t="str">
        <f>IF(B17="","",Meldeformular!C25)</f>
        <v/>
      </c>
      <c r="D17" s="115" t="str">
        <f>IF(C17="","",'allg. Daten'!$C$6)</f>
        <v/>
      </c>
      <c r="E17" s="115" t="str">
        <f>IF(A17="","",Meldeformular!D25)</f>
        <v/>
      </c>
      <c r="F17" s="116" t="str">
        <f>IF(A17="","",Meldeformular!E25)</f>
        <v/>
      </c>
      <c r="G17" s="115" t="str">
        <f>IF(A17="","",Meldeformular!F25)</f>
        <v/>
      </c>
      <c r="H17" s="115" t="str">
        <f>IF(A17="","",IF(Meldeformular!I25="ja",VLOOKUP(A17,Einzelkür!$A$7:$F$106,5,FALSE),""))</f>
        <v/>
      </c>
      <c r="I17" s="115" t="str">
        <f>IF(A17="","",IF(Meldeformular!J25&lt;&gt;"",IF(ISEVEN(Meldeformular!J25)=TRUE,VLOOKUP(Meldeformular!J25,Paarkür!$I$6:$N$64,4,FALSE),VLOOKUP(Meldeformular!J25,Paarkür!$A$6:$F$64,4,FALSE)),""))</f>
        <v/>
      </c>
      <c r="J17" s="115" t="str">
        <f>IF(A17="","",IF(Meldeformular!K25&lt;&gt;"",IF(ISEVEN(Meldeformular!K25)=TRUE,VLOOKUP(Meldeformular!K25,Kleingruppen!$I$7:$N$52,3,FALSE),VLOOKUP(Meldeformular!K25,Kleingruppen!$A$7:$F$52,3,FALSE)),""))</f>
        <v/>
      </c>
      <c r="K17" s="115" t="str">
        <f>IF(C17="","",IF(Meldeformular!L25&lt;&gt;"",IF(ISEVEN(Meldeformular!L25)=TRUE,VLOOKUP(Meldeformular!L25,Großgruppen!$I$7:$N$56,3,FALSE),VLOOKUP(Meldeformular!L25,Großgruppen!$A$7:$F$56,3,FALSE)),""))</f>
        <v/>
      </c>
    </row>
    <row r="18" spans="1:11">
      <c r="A18" s="110" t="str">
        <f>IF(Meldeformular!B26="","",Meldeformular!A26)</f>
        <v/>
      </c>
      <c r="B18" s="114" t="str">
        <f>IF(A18="","",Meldeformular!B26)</f>
        <v/>
      </c>
      <c r="C18" s="115" t="str">
        <f>IF(B18="","",Meldeformular!C26)</f>
        <v/>
      </c>
      <c r="D18" s="115" t="str">
        <f>IF(C18="","",'allg. Daten'!$C$6)</f>
        <v/>
      </c>
      <c r="E18" s="115" t="str">
        <f>IF(A18="","",Meldeformular!D26)</f>
        <v/>
      </c>
      <c r="F18" s="116" t="str">
        <f>IF(A18="","",Meldeformular!E26)</f>
        <v/>
      </c>
      <c r="G18" s="115" t="str">
        <f>IF(A18="","",Meldeformular!F26)</f>
        <v/>
      </c>
      <c r="H18" s="115" t="str">
        <f>IF(A18="","",IF(Meldeformular!I26="ja",VLOOKUP(A18,Einzelkür!$A$7:$F$106,5,FALSE),""))</f>
        <v/>
      </c>
      <c r="I18" s="115" t="str">
        <f>IF(A18="","",IF(Meldeformular!J26&lt;&gt;"",IF(ISEVEN(Meldeformular!J26)=TRUE,VLOOKUP(Meldeformular!J26,Paarkür!$I$6:$N$64,4,FALSE),VLOOKUP(Meldeformular!J26,Paarkür!$A$6:$F$64,4,FALSE)),""))</f>
        <v/>
      </c>
      <c r="J18" s="115" t="str">
        <f>IF(A18="","",IF(Meldeformular!K26&lt;&gt;"",IF(ISEVEN(Meldeformular!K26)=TRUE,VLOOKUP(Meldeformular!K26,Kleingruppen!$I$7:$N$52,3,FALSE),VLOOKUP(Meldeformular!K26,Kleingruppen!$A$7:$F$52,3,FALSE)),""))</f>
        <v/>
      </c>
      <c r="K18" s="115" t="str">
        <f>IF(C18="","",IF(Meldeformular!L26&lt;&gt;"",IF(ISEVEN(Meldeformular!L26)=TRUE,VLOOKUP(Meldeformular!L26,Großgruppen!$I$7:$N$56,3,FALSE),VLOOKUP(Meldeformular!L26,Großgruppen!$A$7:$F$56,3,FALSE)),""))</f>
        <v/>
      </c>
    </row>
    <row r="19" spans="1:11">
      <c r="A19" s="110" t="str">
        <f>IF(Meldeformular!B27="","",Meldeformular!A27)</f>
        <v/>
      </c>
      <c r="B19" s="114" t="str">
        <f>IF(A19="","",Meldeformular!B27)</f>
        <v/>
      </c>
      <c r="C19" s="115" t="str">
        <f>IF(B19="","",Meldeformular!C27)</f>
        <v/>
      </c>
      <c r="D19" s="115" t="str">
        <f>IF(C19="","",'allg. Daten'!$C$6)</f>
        <v/>
      </c>
      <c r="E19" s="115" t="str">
        <f>IF(A19="","",Meldeformular!D27)</f>
        <v/>
      </c>
      <c r="F19" s="116" t="str">
        <f>IF(A19="","",Meldeformular!E27)</f>
        <v/>
      </c>
      <c r="G19" s="115" t="str">
        <f>IF(A19="","",Meldeformular!F27)</f>
        <v/>
      </c>
      <c r="H19" s="115" t="str">
        <f>IF(A19="","",IF(Meldeformular!I27="ja",VLOOKUP(A19,Einzelkür!$A$7:$F$106,5,FALSE),""))</f>
        <v/>
      </c>
      <c r="I19" s="115" t="str">
        <f>IF(A19="","",IF(Meldeformular!J27&lt;&gt;"",IF(ISEVEN(Meldeformular!J27)=TRUE,VLOOKUP(Meldeformular!J27,Paarkür!$I$6:$N$64,4,FALSE),VLOOKUP(Meldeformular!J27,Paarkür!$A$6:$F$64,4,FALSE)),""))</f>
        <v/>
      </c>
      <c r="J19" s="115" t="str">
        <f>IF(A19="","",IF(Meldeformular!K27&lt;&gt;"",IF(ISEVEN(Meldeformular!K27)=TRUE,VLOOKUP(Meldeformular!K27,Kleingruppen!$I$7:$N$52,3,FALSE),VLOOKUP(Meldeformular!K27,Kleingruppen!$A$7:$F$52,3,FALSE)),""))</f>
        <v/>
      </c>
      <c r="K19" s="115" t="str">
        <f>IF(C19="","",IF(Meldeformular!L27&lt;&gt;"",IF(ISEVEN(Meldeformular!L27)=TRUE,VLOOKUP(Meldeformular!L27,Großgruppen!$I$7:$N$56,3,FALSE),VLOOKUP(Meldeformular!L27,Großgruppen!$A$7:$F$56,3,FALSE)),""))</f>
        <v/>
      </c>
    </row>
    <row r="20" spans="1:11">
      <c r="A20" s="110" t="str">
        <f>IF(Meldeformular!B28="","",Meldeformular!A28)</f>
        <v/>
      </c>
      <c r="B20" s="114" t="str">
        <f>IF(A20="","",Meldeformular!B28)</f>
        <v/>
      </c>
      <c r="C20" s="115" t="str">
        <f>IF(B20="","",Meldeformular!C28)</f>
        <v/>
      </c>
      <c r="D20" s="115" t="str">
        <f>IF(C20="","",'allg. Daten'!$C$6)</f>
        <v/>
      </c>
      <c r="E20" s="115" t="str">
        <f>IF(A20="","",Meldeformular!D28)</f>
        <v/>
      </c>
      <c r="F20" s="116" t="str">
        <f>IF(A20="","",Meldeformular!E28)</f>
        <v/>
      </c>
      <c r="G20" s="115" t="str">
        <f>IF(A20="","",Meldeformular!F28)</f>
        <v/>
      </c>
      <c r="H20" s="115" t="str">
        <f>IF(A20="","",IF(Meldeformular!I28="ja",VLOOKUP(A20,Einzelkür!$A$7:$F$106,5,FALSE),""))</f>
        <v/>
      </c>
      <c r="I20" s="115" t="str">
        <f>IF(A20="","",IF(Meldeformular!J28&lt;&gt;"",IF(ISEVEN(Meldeformular!J28)=TRUE,VLOOKUP(Meldeformular!J28,Paarkür!$I$6:$N$64,4,FALSE),VLOOKUP(Meldeformular!J28,Paarkür!$A$6:$F$64,4,FALSE)),""))</f>
        <v/>
      </c>
      <c r="J20" s="115" t="str">
        <f>IF(A20="","",IF(Meldeformular!K28&lt;&gt;"",IF(ISEVEN(Meldeformular!K28)=TRUE,VLOOKUP(Meldeformular!K28,Kleingruppen!$I$7:$N$52,3,FALSE),VLOOKUP(Meldeformular!K28,Kleingruppen!$A$7:$F$52,3,FALSE)),""))</f>
        <v/>
      </c>
      <c r="K20" s="115" t="str">
        <f>IF(C20="","",IF(Meldeformular!L28&lt;&gt;"",IF(ISEVEN(Meldeformular!L28)=TRUE,VLOOKUP(Meldeformular!L28,Großgruppen!$I$7:$N$56,3,FALSE),VLOOKUP(Meldeformular!L28,Großgruppen!$A$7:$F$56,3,FALSE)),""))</f>
        <v/>
      </c>
    </row>
    <row r="21" spans="1:11">
      <c r="A21" s="110" t="str">
        <f>IF(Meldeformular!B29="","",Meldeformular!A29)</f>
        <v/>
      </c>
      <c r="B21" s="114" t="str">
        <f>IF(A21="","",Meldeformular!B29)</f>
        <v/>
      </c>
      <c r="C21" s="115" t="str">
        <f>IF(B21="","",Meldeformular!C29)</f>
        <v/>
      </c>
      <c r="D21" s="115" t="str">
        <f>IF(C21="","",'allg. Daten'!$C$6)</f>
        <v/>
      </c>
      <c r="E21" s="115" t="str">
        <f>IF(A21="","",Meldeformular!D29)</f>
        <v/>
      </c>
      <c r="F21" s="116" t="str">
        <f>IF(A21="","",Meldeformular!E29)</f>
        <v/>
      </c>
      <c r="G21" s="115" t="str">
        <f>IF(A21="","",Meldeformular!F29)</f>
        <v/>
      </c>
      <c r="H21" s="115" t="str">
        <f>IF(A21="","",IF(Meldeformular!I29="ja",VLOOKUP(A21,Einzelkür!$A$7:$F$106,5,FALSE),""))</f>
        <v/>
      </c>
      <c r="I21" s="115" t="str">
        <f>IF(A21="","",IF(Meldeformular!J29&lt;&gt;"",IF(ISEVEN(Meldeformular!J29)=TRUE,VLOOKUP(Meldeformular!J29,Paarkür!$I$6:$N$64,4,FALSE),VLOOKUP(Meldeformular!J29,Paarkür!$A$6:$F$64,4,FALSE)),""))</f>
        <v/>
      </c>
      <c r="J21" s="115" t="str">
        <f>IF(A21="","",IF(Meldeformular!K29&lt;&gt;"",IF(ISEVEN(Meldeformular!K29)=TRUE,VLOOKUP(Meldeformular!K29,Kleingruppen!$I$7:$N$52,3,FALSE),VLOOKUP(Meldeformular!K29,Kleingruppen!$A$7:$F$52,3,FALSE)),""))</f>
        <v/>
      </c>
      <c r="K21" s="115" t="str">
        <f>IF(C21="","",IF(Meldeformular!L29&lt;&gt;"",IF(ISEVEN(Meldeformular!L29)=TRUE,VLOOKUP(Meldeformular!L29,Großgruppen!$I$7:$N$56,3,FALSE),VLOOKUP(Meldeformular!L29,Großgruppen!$A$7:$F$56,3,FALSE)),""))</f>
        <v/>
      </c>
    </row>
    <row r="22" spans="1:11">
      <c r="A22" s="110" t="str">
        <f>IF(Meldeformular!B30="","",Meldeformular!A30)</f>
        <v/>
      </c>
      <c r="B22" s="114" t="str">
        <f>IF(A22="","",Meldeformular!B30)</f>
        <v/>
      </c>
      <c r="C22" s="115" t="str">
        <f>IF(B22="","",Meldeformular!C30)</f>
        <v/>
      </c>
      <c r="D22" s="115" t="str">
        <f>IF(C22="","",'allg. Daten'!$C$6)</f>
        <v/>
      </c>
      <c r="E22" s="115" t="str">
        <f>IF(A22="","",Meldeformular!D30)</f>
        <v/>
      </c>
      <c r="F22" s="116" t="str">
        <f>IF(A22="","",Meldeformular!E30)</f>
        <v/>
      </c>
      <c r="G22" s="115" t="str">
        <f>IF(A22="","",Meldeformular!F30)</f>
        <v/>
      </c>
      <c r="H22" s="115" t="str">
        <f>IF(A22="","",IF(Meldeformular!I30="ja",VLOOKUP(A22,Einzelkür!$A$7:$F$106,5,FALSE),""))</f>
        <v/>
      </c>
      <c r="I22" s="115" t="str">
        <f>IF(A22="","",IF(Meldeformular!J30&lt;&gt;"",IF(ISEVEN(Meldeformular!J30)=TRUE,VLOOKUP(Meldeformular!J30,Paarkür!$I$6:$N$64,4,FALSE),VLOOKUP(Meldeformular!J30,Paarkür!$A$6:$F$64,4,FALSE)),""))</f>
        <v/>
      </c>
      <c r="J22" s="115" t="str">
        <f>IF(A22="","",IF(Meldeformular!K30&lt;&gt;"",IF(ISEVEN(Meldeformular!K30)=TRUE,VLOOKUP(Meldeformular!K30,Kleingruppen!$I$7:$N$52,3,FALSE),VLOOKUP(Meldeformular!K30,Kleingruppen!$A$7:$F$52,3,FALSE)),""))</f>
        <v/>
      </c>
      <c r="K22" s="115" t="str">
        <f>IF(C22="","",IF(Meldeformular!L30&lt;&gt;"",IF(ISEVEN(Meldeformular!L30)=TRUE,VLOOKUP(Meldeformular!L30,Großgruppen!$I$7:$N$56,3,FALSE),VLOOKUP(Meldeformular!L30,Großgruppen!$A$7:$F$56,3,FALSE)),""))</f>
        <v/>
      </c>
    </row>
    <row r="23" spans="1:11">
      <c r="A23" s="110" t="str">
        <f>IF(Meldeformular!B31="","",Meldeformular!A31)</f>
        <v/>
      </c>
      <c r="B23" s="114" t="str">
        <f>IF(A23="","",Meldeformular!B31)</f>
        <v/>
      </c>
      <c r="C23" s="115" t="str">
        <f>IF(B23="","",Meldeformular!C31)</f>
        <v/>
      </c>
      <c r="D23" s="115" t="str">
        <f>IF(C23="","",'allg. Daten'!$C$6)</f>
        <v/>
      </c>
      <c r="E23" s="115" t="str">
        <f>IF(A23="","",Meldeformular!D31)</f>
        <v/>
      </c>
      <c r="F23" s="116" t="str">
        <f>IF(A23="","",Meldeformular!E31)</f>
        <v/>
      </c>
      <c r="G23" s="115" t="str">
        <f>IF(A23="","",Meldeformular!F31)</f>
        <v/>
      </c>
      <c r="H23" s="115" t="str">
        <f>IF(A23="","",IF(Meldeformular!I31="ja",VLOOKUP(A23,Einzelkür!$A$7:$F$106,5,FALSE),""))</f>
        <v/>
      </c>
      <c r="I23" s="115" t="str">
        <f>IF(A23="","",IF(Meldeformular!J31&lt;&gt;"",IF(ISEVEN(Meldeformular!J31)=TRUE,VLOOKUP(Meldeformular!J31,Paarkür!$I$6:$N$64,4,FALSE),VLOOKUP(Meldeformular!J31,Paarkür!$A$6:$F$64,4,FALSE)),""))</f>
        <v/>
      </c>
      <c r="J23" s="115" t="str">
        <f>IF(A23="","",IF(Meldeformular!K31&lt;&gt;"",IF(ISEVEN(Meldeformular!K31)=TRUE,VLOOKUP(Meldeformular!K31,Kleingruppen!$I$7:$N$52,3,FALSE),VLOOKUP(Meldeformular!K31,Kleingruppen!$A$7:$F$52,3,FALSE)),""))</f>
        <v/>
      </c>
      <c r="K23" s="115" t="str">
        <f>IF(C23="","",IF(Meldeformular!L31&lt;&gt;"",IF(ISEVEN(Meldeformular!L31)=TRUE,VLOOKUP(Meldeformular!L31,Großgruppen!$I$7:$N$56,3,FALSE),VLOOKUP(Meldeformular!L31,Großgruppen!$A$7:$F$56,3,FALSE)),""))</f>
        <v/>
      </c>
    </row>
    <row r="24" spans="1:11">
      <c r="A24" s="110" t="str">
        <f>IF(Meldeformular!B32="","",Meldeformular!A32)</f>
        <v/>
      </c>
      <c r="B24" s="114" t="str">
        <f>IF(A24="","",Meldeformular!B32)</f>
        <v/>
      </c>
      <c r="C24" s="115" t="str">
        <f>IF(B24="","",Meldeformular!C32)</f>
        <v/>
      </c>
      <c r="D24" s="115" t="str">
        <f>IF(C24="","",'allg. Daten'!$C$6)</f>
        <v/>
      </c>
      <c r="E24" s="115" t="str">
        <f>IF(A24="","",Meldeformular!D32)</f>
        <v/>
      </c>
      <c r="F24" s="116" t="str">
        <f>IF(A24="","",Meldeformular!E32)</f>
        <v/>
      </c>
      <c r="G24" s="115" t="str">
        <f>IF(A24="","",Meldeformular!F32)</f>
        <v/>
      </c>
      <c r="H24" s="115" t="str">
        <f>IF(A24="","",IF(Meldeformular!I32="ja",VLOOKUP(A24,Einzelkür!$A$7:$F$106,5,FALSE),""))</f>
        <v/>
      </c>
      <c r="I24" s="115" t="str">
        <f>IF(A24="","",IF(Meldeformular!J32&lt;&gt;"",IF(ISEVEN(Meldeformular!J32)=TRUE,VLOOKUP(Meldeformular!J32,Paarkür!$I$6:$N$64,4,FALSE),VLOOKUP(Meldeformular!J32,Paarkür!$A$6:$F$64,4,FALSE)),""))</f>
        <v/>
      </c>
      <c r="J24" s="115" t="str">
        <f>IF(A24="","",IF(Meldeformular!K32&lt;&gt;"",IF(ISEVEN(Meldeformular!K32)=TRUE,VLOOKUP(Meldeformular!K32,Kleingruppen!$I$7:$N$52,3,FALSE),VLOOKUP(Meldeformular!K32,Kleingruppen!$A$7:$F$52,3,FALSE)),""))</f>
        <v/>
      </c>
      <c r="K24" s="115" t="str">
        <f>IF(C24="","",IF(Meldeformular!L32&lt;&gt;"",IF(ISEVEN(Meldeformular!L32)=TRUE,VLOOKUP(Meldeformular!L32,Großgruppen!$I$7:$N$56,3,FALSE),VLOOKUP(Meldeformular!L32,Großgruppen!$A$7:$F$56,3,FALSE)),""))</f>
        <v/>
      </c>
    </row>
    <row r="25" spans="1:11">
      <c r="A25" s="110" t="str">
        <f>IF(Meldeformular!B33="","",Meldeformular!A33)</f>
        <v/>
      </c>
      <c r="B25" s="114" t="str">
        <f>IF(A25="","",Meldeformular!B33)</f>
        <v/>
      </c>
      <c r="C25" s="115" t="str">
        <f>IF(B25="","",Meldeformular!C33)</f>
        <v/>
      </c>
      <c r="D25" s="115" t="str">
        <f>IF(C25="","",'allg. Daten'!$C$6)</f>
        <v/>
      </c>
      <c r="E25" s="115" t="str">
        <f>IF(A25="","",Meldeformular!D33)</f>
        <v/>
      </c>
      <c r="F25" s="116" t="str">
        <f>IF(A25="","",Meldeformular!E33)</f>
        <v/>
      </c>
      <c r="G25" s="115" t="str">
        <f>IF(A25="","",Meldeformular!F33)</f>
        <v/>
      </c>
      <c r="H25" s="115" t="str">
        <f>IF(A25="","",IF(Meldeformular!I33="ja",VLOOKUP(A25,Einzelkür!$A$7:$F$106,5,FALSE),""))</f>
        <v/>
      </c>
      <c r="I25" s="115" t="str">
        <f>IF(A25="","",IF(Meldeformular!J33&lt;&gt;"",IF(ISEVEN(Meldeformular!J33)=TRUE,VLOOKUP(Meldeformular!J33,Paarkür!$I$6:$N$64,4,FALSE),VLOOKUP(Meldeformular!J33,Paarkür!$A$6:$F$64,4,FALSE)),""))</f>
        <v/>
      </c>
      <c r="J25" s="115" t="str">
        <f>IF(A25="","",IF(Meldeformular!K33&lt;&gt;"",IF(ISEVEN(Meldeformular!K33)=TRUE,VLOOKUP(Meldeformular!K33,Kleingruppen!$I$7:$N$52,3,FALSE),VLOOKUP(Meldeformular!K33,Kleingruppen!$A$7:$F$52,3,FALSE)),""))</f>
        <v/>
      </c>
      <c r="K25" s="115" t="str">
        <f>IF(C25="","",IF(Meldeformular!L33&lt;&gt;"",IF(ISEVEN(Meldeformular!L33)=TRUE,VLOOKUP(Meldeformular!L33,Großgruppen!$I$7:$N$56,3,FALSE),VLOOKUP(Meldeformular!L33,Großgruppen!$A$7:$F$56,3,FALSE)),""))</f>
        <v/>
      </c>
    </row>
    <row r="26" spans="1:11">
      <c r="A26" s="110" t="str">
        <f>IF(Meldeformular!B34="","",Meldeformular!A34)</f>
        <v/>
      </c>
      <c r="B26" s="114" t="str">
        <f>IF(A26="","",Meldeformular!B34)</f>
        <v/>
      </c>
      <c r="C26" s="115" t="str">
        <f>IF(B26="","",Meldeformular!C34)</f>
        <v/>
      </c>
      <c r="D26" s="115" t="str">
        <f>IF(C26="","",'allg. Daten'!$C$6)</f>
        <v/>
      </c>
      <c r="E26" s="115" t="str">
        <f>IF(A26="","",Meldeformular!D34)</f>
        <v/>
      </c>
      <c r="F26" s="116" t="str">
        <f>IF(A26="","",Meldeformular!E34)</f>
        <v/>
      </c>
      <c r="G26" s="115" t="str">
        <f>IF(A26="","",Meldeformular!F34)</f>
        <v/>
      </c>
      <c r="H26" s="115" t="str">
        <f>IF(A26="","",IF(Meldeformular!I34="ja",VLOOKUP(A26,Einzelkür!$A$7:$F$106,5,FALSE),""))</f>
        <v/>
      </c>
      <c r="I26" s="115" t="str">
        <f>IF(A26="","",IF(Meldeformular!J34&lt;&gt;"",IF(ISEVEN(Meldeformular!J34)=TRUE,VLOOKUP(Meldeformular!J34,Paarkür!$I$6:$N$64,4,FALSE),VLOOKUP(Meldeformular!J34,Paarkür!$A$6:$F$64,4,FALSE)),""))</f>
        <v/>
      </c>
      <c r="J26" s="115" t="str">
        <f>IF(A26="","",IF(Meldeformular!K34&lt;&gt;"",IF(ISEVEN(Meldeformular!K34)=TRUE,VLOOKUP(Meldeformular!K34,Kleingruppen!$I$7:$N$52,3,FALSE),VLOOKUP(Meldeformular!K34,Kleingruppen!$A$7:$F$52,3,FALSE)),""))</f>
        <v/>
      </c>
      <c r="K26" s="115" t="str">
        <f>IF(C26="","",IF(Meldeformular!L34&lt;&gt;"",IF(ISEVEN(Meldeformular!L34)=TRUE,VLOOKUP(Meldeformular!L34,Großgruppen!$I$7:$N$56,3,FALSE),VLOOKUP(Meldeformular!L34,Großgruppen!$A$7:$F$56,3,FALSE)),""))</f>
        <v/>
      </c>
    </row>
    <row r="27" spans="1:11">
      <c r="A27" s="110" t="str">
        <f>IF(Meldeformular!B35="","",Meldeformular!A35)</f>
        <v/>
      </c>
      <c r="B27" s="114" t="str">
        <f>IF(A27="","",Meldeformular!B35)</f>
        <v/>
      </c>
      <c r="C27" s="115" t="str">
        <f>IF(B27="","",Meldeformular!C35)</f>
        <v/>
      </c>
      <c r="D27" s="115" t="str">
        <f>IF(C27="","",'allg. Daten'!$C$6)</f>
        <v/>
      </c>
      <c r="E27" s="115" t="str">
        <f>IF(A27="","",Meldeformular!D35)</f>
        <v/>
      </c>
      <c r="F27" s="116" t="str">
        <f>IF(A27="","",Meldeformular!E35)</f>
        <v/>
      </c>
      <c r="G27" s="115" t="str">
        <f>IF(A27="","",Meldeformular!F35)</f>
        <v/>
      </c>
      <c r="H27" s="115" t="str">
        <f>IF(A27="","",IF(Meldeformular!I35="ja",VLOOKUP(A27,Einzelkür!$A$7:$F$106,5,FALSE),""))</f>
        <v/>
      </c>
      <c r="I27" s="115" t="str">
        <f>IF(A27="","",IF(Meldeformular!J35&lt;&gt;"",IF(ISEVEN(Meldeformular!J35)=TRUE,VLOOKUP(Meldeformular!J35,Paarkür!$I$6:$N$64,4,FALSE),VLOOKUP(Meldeformular!J35,Paarkür!$A$6:$F$64,4,FALSE)),""))</f>
        <v/>
      </c>
      <c r="J27" s="115" t="str">
        <f>IF(A27="","",IF(Meldeformular!K35&lt;&gt;"",IF(ISEVEN(Meldeformular!K35)=TRUE,VLOOKUP(Meldeformular!K35,Kleingruppen!$I$7:$N$52,3,FALSE),VLOOKUP(Meldeformular!K35,Kleingruppen!$A$7:$F$52,3,FALSE)),""))</f>
        <v/>
      </c>
      <c r="K27" s="115" t="str">
        <f>IF(C27="","",IF(Meldeformular!L35&lt;&gt;"",IF(ISEVEN(Meldeformular!L35)=TRUE,VLOOKUP(Meldeformular!L35,Großgruppen!$I$7:$N$56,3,FALSE),VLOOKUP(Meldeformular!L35,Großgruppen!$A$7:$F$56,3,FALSE)),""))</f>
        <v/>
      </c>
    </row>
    <row r="28" spans="1:11">
      <c r="A28" s="110" t="str">
        <f>IF(Meldeformular!B36="","",Meldeformular!A36)</f>
        <v/>
      </c>
      <c r="B28" s="114" t="str">
        <f>IF(A28="","",Meldeformular!B36)</f>
        <v/>
      </c>
      <c r="C28" s="115" t="str">
        <f>IF(B28="","",Meldeformular!C36)</f>
        <v/>
      </c>
      <c r="D28" s="115" t="str">
        <f>IF(C28="","",'allg. Daten'!$C$6)</f>
        <v/>
      </c>
      <c r="E28" s="115" t="str">
        <f>IF(A28="","",Meldeformular!D36)</f>
        <v/>
      </c>
      <c r="F28" s="116" t="str">
        <f>IF(A28="","",Meldeformular!E36)</f>
        <v/>
      </c>
      <c r="G28" s="115" t="str">
        <f>IF(A28="","",Meldeformular!F36)</f>
        <v/>
      </c>
      <c r="H28" s="115" t="str">
        <f>IF(A28="","",IF(Meldeformular!I36="ja",VLOOKUP(A28,Einzelkür!$A$7:$F$106,5,FALSE),""))</f>
        <v/>
      </c>
      <c r="I28" s="115" t="str">
        <f>IF(A28="","",IF(Meldeformular!J36&lt;&gt;"",IF(ISEVEN(Meldeformular!J36)=TRUE,VLOOKUP(Meldeformular!J36,Paarkür!$I$6:$N$64,4,FALSE),VLOOKUP(Meldeformular!J36,Paarkür!$A$6:$F$64,4,FALSE)),""))</f>
        <v/>
      </c>
      <c r="J28" s="115" t="str">
        <f>IF(A28="","",IF(Meldeformular!K36&lt;&gt;"",IF(ISEVEN(Meldeformular!K36)=TRUE,VLOOKUP(Meldeformular!K36,Kleingruppen!$I$7:$N$52,3,FALSE),VLOOKUP(Meldeformular!K36,Kleingruppen!$A$7:$F$52,3,FALSE)),""))</f>
        <v/>
      </c>
      <c r="K28" s="115" t="str">
        <f>IF(C28="","",IF(Meldeformular!L36&lt;&gt;"",IF(ISEVEN(Meldeformular!L36)=TRUE,VLOOKUP(Meldeformular!L36,Großgruppen!$I$7:$N$56,3,FALSE),VLOOKUP(Meldeformular!L36,Großgruppen!$A$7:$F$56,3,FALSE)),""))</f>
        <v/>
      </c>
    </row>
    <row r="29" spans="1:11">
      <c r="A29" s="110" t="str">
        <f>IF(Meldeformular!B37="","",Meldeformular!A37)</f>
        <v/>
      </c>
      <c r="B29" s="114" t="str">
        <f>IF(A29="","",Meldeformular!B37)</f>
        <v/>
      </c>
      <c r="C29" s="115" t="str">
        <f>IF(B29="","",Meldeformular!C37)</f>
        <v/>
      </c>
      <c r="D29" s="115" t="str">
        <f>IF(C29="","",'allg. Daten'!$C$6)</f>
        <v/>
      </c>
      <c r="E29" s="115" t="str">
        <f>IF(A29="","",Meldeformular!D37)</f>
        <v/>
      </c>
      <c r="F29" s="116" t="str">
        <f>IF(A29="","",Meldeformular!E37)</f>
        <v/>
      </c>
      <c r="G29" s="115" t="str">
        <f>IF(A29="","",Meldeformular!F37)</f>
        <v/>
      </c>
      <c r="H29" s="115" t="str">
        <f>IF(A29="","",IF(Meldeformular!I37="ja",VLOOKUP(A29,Einzelkür!$A$7:$F$106,5,FALSE),""))</f>
        <v/>
      </c>
      <c r="I29" s="115" t="str">
        <f>IF(A29="","",IF(Meldeformular!J37&lt;&gt;"",IF(ISEVEN(Meldeformular!J37)=TRUE,VLOOKUP(Meldeformular!J37,Paarkür!$I$6:$N$64,4,FALSE),VLOOKUP(Meldeformular!J37,Paarkür!$A$6:$F$64,4,FALSE)),""))</f>
        <v/>
      </c>
      <c r="J29" s="115" t="str">
        <f>IF(A29="","",IF(Meldeformular!K37&lt;&gt;"",IF(ISEVEN(Meldeformular!K37)=TRUE,VLOOKUP(Meldeformular!K37,Kleingruppen!$I$7:$N$52,3,FALSE),VLOOKUP(Meldeformular!K37,Kleingruppen!$A$7:$F$52,3,FALSE)),""))</f>
        <v/>
      </c>
      <c r="K29" s="115" t="str">
        <f>IF(C29="","",IF(Meldeformular!L37&lt;&gt;"",IF(ISEVEN(Meldeformular!L37)=TRUE,VLOOKUP(Meldeformular!L37,Großgruppen!$I$7:$N$56,3,FALSE),VLOOKUP(Meldeformular!L37,Großgruppen!$A$7:$F$56,3,FALSE)),""))</f>
        <v/>
      </c>
    </row>
    <row r="30" spans="1:11">
      <c r="A30" s="110" t="str">
        <f>IF(Meldeformular!B38="","",Meldeformular!A38)</f>
        <v/>
      </c>
      <c r="B30" s="114" t="str">
        <f>IF(A30="","",Meldeformular!B38)</f>
        <v/>
      </c>
      <c r="C30" s="115" t="str">
        <f>IF(B30="","",Meldeformular!C38)</f>
        <v/>
      </c>
      <c r="D30" s="115" t="str">
        <f>IF(C30="","",'allg. Daten'!$C$6)</f>
        <v/>
      </c>
      <c r="E30" s="115" t="str">
        <f>IF(A30="","",Meldeformular!D38)</f>
        <v/>
      </c>
      <c r="F30" s="116" t="str">
        <f>IF(A30="","",Meldeformular!E38)</f>
        <v/>
      </c>
      <c r="G30" s="115" t="str">
        <f>IF(A30="","",Meldeformular!F38)</f>
        <v/>
      </c>
      <c r="H30" s="115" t="str">
        <f>IF(A30="","",IF(Meldeformular!I38="ja",VLOOKUP(A30,Einzelkür!$A$7:$F$106,5,FALSE),""))</f>
        <v/>
      </c>
      <c r="I30" s="115" t="str">
        <f>IF(A30="","",IF(Meldeformular!J38&lt;&gt;"",IF(ISEVEN(Meldeformular!J38)=TRUE,VLOOKUP(Meldeformular!J38,Paarkür!$I$6:$N$64,4,FALSE),VLOOKUP(Meldeformular!J38,Paarkür!$A$6:$F$64,4,FALSE)),""))</f>
        <v/>
      </c>
      <c r="J30" s="115" t="str">
        <f>IF(A30="","",IF(Meldeformular!K38&lt;&gt;"",IF(ISEVEN(Meldeformular!K38)=TRUE,VLOOKUP(Meldeformular!K38,Kleingruppen!$I$7:$N$52,3,FALSE),VLOOKUP(Meldeformular!K38,Kleingruppen!$A$7:$F$52,3,FALSE)),""))</f>
        <v/>
      </c>
      <c r="K30" s="115" t="str">
        <f>IF(C30="","",IF(Meldeformular!L38&lt;&gt;"",IF(ISEVEN(Meldeformular!L38)=TRUE,VLOOKUP(Meldeformular!L38,Großgruppen!$I$7:$N$56,3,FALSE),VLOOKUP(Meldeformular!L38,Großgruppen!$A$7:$F$56,3,FALSE)),""))</f>
        <v/>
      </c>
    </row>
    <row r="31" spans="1:11">
      <c r="A31" s="110" t="str">
        <f>IF(Meldeformular!B39="","",Meldeformular!A39)</f>
        <v/>
      </c>
      <c r="B31" s="114" t="str">
        <f>IF(A31="","",Meldeformular!B39)</f>
        <v/>
      </c>
      <c r="C31" s="115" t="str">
        <f>IF(B31="","",Meldeformular!C39)</f>
        <v/>
      </c>
      <c r="D31" s="115" t="str">
        <f>IF(C31="","",'allg. Daten'!$C$6)</f>
        <v/>
      </c>
      <c r="E31" s="115" t="str">
        <f>IF(A31="","",Meldeformular!D39)</f>
        <v/>
      </c>
      <c r="F31" s="116" t="str">
        <f>IF(A31="","",Meldeformular!E39)</f>
        <v/>
      </c>
      <c r="G31" s="115" t="str">
        <f>IF(A31="","",Meldeformular!F39)</f>
        <v/>
      </c>
      <c r="H31" s="115" t="str">
        <f>IF(A31="","",IF(Meldeformular!I39="ja",VLOOKUP(A31,Einzelkür!$A$7:$F$106,5,FALSE),""))</f>
        <v/>
      </c>
      <c r="I31" s="115" t="str">
        <f>IF(A31="","",IF(Meldeformular!J39&lt;&gt;"",IF(ISEVEN(Meldeformular!J39)=TRUE,VLOOKUP(Meldeformular!J39,Paarkür!$I$6:$N$64,4,FALSE),VLOOKUP(Meldeformular!J39,Paarkür!$A$6:$F$64,4,FALSE)),""))</f>
        <v/>
      </c>
      <c r="J31" s="115" t="str">
        <f>IF(A31="","",IF(Meldeformular!K39&lt;&gt;"",IF(ISEVEN(Meldeformular!K39)=TRUE,VLOOKUP(Meldeformular!K39,Kleingruppen!$I$7:$N$52,3,FALSE),VLOOKUP(Meldeformular!K39,Kleingruppen!$A$7:$F$52,3,FALSE)),""))</f>
        <v/>
      </c>
      <c r="K31" s="115" t="str">
        <f>IF(C31="","",IF(Meldeformular!L39&lt;&gt;"",IF(ISEVEN(Meldeformular!L39)=TRUE,VLOOKUP(Meldeformular!L39,Großgruppen!$I$7:$N$56,3,FALSE),VLOOKUP(Meldeformular!L39,Großgruppen!$A$7:$F$56,3,FALSE)),""))</f>
        <v/>
      </c>
    </row>
    <row r="32" spans="1:11">
      <c r="A32" s="110" t="str">
        <f>IF(Meldeformular!B40="","",Meldeformular!A40)</f>
        <v/>
      </c>
      <c r="B32" s="114" t="str">
        <f>IF(A32="","",Meldeformular!B40)</f>
        <v/>
      </c>
      <c r="C32" s="115" t="str">
        <f>IF(B32="","",Meldeformular!C40)</f>
        <v/>
      </c>
      <c r="D32" s="115" t="str">
        <f>IF(C32="","",'allg. Daten'!$C$6)</f>
        <v/>
      </c>
      <c r="E32" s="115" t="str">
        <f>IF(A32="","",Meldeformular!D40)</f>
        <v/>
      </c>
      <c r="F32" s="116" t="str">
        <f>IF(A32="","",Meldeformular!E40)</f>
        <v/>
      </c>
      <c r="G32" s="115" t="str">
        <f>IF(A32="","",Meldeformular!F40)</f>
        <v/>
      </c>
      <c r="H32" s="115" t="str">
        <f>IF(A32="","",IF(Meldeformular!I40="ja",VLOOKUP(A32,Einzelkür!$A$7:$F$106,5,FALSE),""))</f>
        <v/>
      </c>
      <c r="I32" s="115" t="str">
        <f>IF(A32="","",IF(Meldeformular!J40&lt;&gt;"",IF(ISEVEN(Meldeformular!J40)=TRUE,VLOOKUP(Meldeformular!J40,Paarkür!$I$6:$N$64,4,FALSE),VLOOKUP(Meldeformular!J40,Paarkür!$A$6:$F$64,4,FALSE)),""))</f>
        <v/>
      </c>
      <c r="J32" s="115" t="str">
        <f>IF(A32="","",IF(Meldeformular!K40&lt;&gt;"",IF(ISEVEN(Meldeformular!K40)=TRUE,VLOOKUP(Meldeformular!K40,Kleingruppen!$I$7:$N$52,3,FALSE),VLOOKUP(Meldeformular!K40,Kleingruppen!$A$7:$F$52,3,FALSE)),""))</f>
        <v/>
      </c>
      <c r="K32" s="115" t="str">
        <f>IF(C32="","",IF(Meldeformular!L40&lt;&gt;"",IF(ISEVEN(Meldeformular!L40)=TRUE,VLOOKUP(Meldeformular!L40,Großgruppen!$I$7:$N$56,3,FALSE),VLOOKUP(Meldeformular!L40,Großgruppen!$A$7:$F$56,3,FALSE)),""))</f>
        <v/>
      </c>
    </row>
    <row r="33" spans="1:11">
      <c r="A33" s="110" t="str">
        <f>IF(Meldeformular!B41="","",Meldeformular!A41)</f>
        <v/>
      </c>
      <c r="B33" s="114" t="str">
        <f>IF(A33="","",Meldeformular!B41)</f>
        <v/>
      </c>
      <c r="C33" s="115" t="str">
        <f>IF(B33="","",Meldeformular!C41)</f>
        <v/>
      </c>
      <c r="D33" s="115" t="str">
        <f>IF(C33="","",'allg. Daten'!$C$6)</f>
        <v/>
      </c>
      <c r="E33" s="115" t="str">
        <f>IF(A33="","",Meldeformular!D41)</f>
        <v/>
      </c>
      <c r="F33" s="116" t="str">
        <f>IF(A33="","",Meldeformular!E41)</f>
        <v/>
      </c>
      <c r="G33" s="115" t="str">
        <f>IF(A33="","",Meldeformular!F41)</f>
        <v/>
      </c>
      <c r="H33" s="115" t="str">
        <f>IF(A33="","",IF(Meldeformular!I41="ja",VLOOKUP(A33,Einzelkür!$A$7:$F$106,5,FALSE),""))</f>
        <v/>
      </c>
      <c r="I33" s="115" t="str">
        <f>IF(A33="","",IF(Meldeformular!J41&lt;&gt;"",IF(ISEVEN(Meldeformular!J41)=TRUE,VLOOKUP(Meldeformular!J41,Paarkür!$I$6:$N$64,4,FALSE),VLOOKUP(Meldeformular!J41,Paarkür!$A$6:$F$64,4,FALSE)),""))</f>
        <v/>
      </c>
      <c r="J33" s="115" t="str">
        <f>IF(A33="","",IF(Meldeformular!K41&lt;&gt;"",IF(ISEVEN(Meldeformular!K41)=TRUE,VLOOKUP(Meldeformular!K41,Kleingruppen!$I$7:$N$52,3,FALSE),VLOOKUP(Meldeformular!K41,Kleingruppen!$A$7:$F$52,3,FALSE)),""))</f>
        <v/>
      </c>
      <c r="K33" s="115" t="str">
        <f>IF(C33="","",IF(Meldeformular!L41&lt;&gt;"",IF(ISEVEN(Meldeformular!L41)=TRUE,VLOOKUP(Meldeformular!L41,Großgruppen!$I$7:$N$56,3,FALSE),VLOOKUP(Meldeformular!L41,Großgruppen!$A$7:$F$56,3,FALSE)),""))</f>
        <v/>
      </c>
    </row>
    <row r="34" spans="1:11">
      <c r="A34" s="110" t="str">
        <f>IF(Meldeformular!B42="","",Meldeformular!A42)</f>
        <v/>
      </c>
      <c r="B34" s="114" t="str">
        <f>IF(A34="","",Meldeformular!B42)</f>
        <v/>
      </c>
      <c r="C34" s="115" t="str">
        <f>IF(B34="","",Meldeformular!C42)</f>
        <v/>
      </c>
      <c r="D34" s="115" t="str">
        <f>IF(C34="","",'allg. Daten'!$C$6)</f>
        <v/>
      </c>
      <c r="E34" s="115" t="str">
        <f>IF(A34="","",Meldeformular!D42)</f>
        <v/>
      </c>
      <c r="F34" s="116" t="str">
        <f>IF(A34="","",Meldeformular!E42)</f>
        <v/>
      </c>
      <c r="G34" s="115" t="str">
        <f>IF(A34="","",Meldeformular!F42)</f>
        <v/>
      </c>
      <c r="H34" s="115" t="str">
        <f>IF(A34="","",IF(Meldeformular!I42="ja",VLOOKUP(A34,Einzelkür!$A$7:$F$106,5,FALSE),""))</f>
        <v/>
      </c>
      <c r="I34" s="115" t="str">
        <f>IF(A34="","",IF(Meldeformular!J42&lt;&gt;"",IF(ISEVEN(Meldeformular!J42)=TRUE,VLOOKUP(Meldeformular!J42,Paarkür!$I$6:$N$64,4,FALSE),VLOOKUP(Meldeformular!J42,Paarkür!$A$6:$F$64,4,FALSE)),""))</f>
        <v/>
      </c>
      <c r="J34" s="115" t="str">
        <f>IF(A34="","",IF(Meldeformular!K42&lt;&gt;"",IF(ISEVEN(Meldeformular!K42)=TRUE,VLOOKUP(Meldeformular!K42,Kleingruppen!$I$7:$N$52,3,FALSE),VLOOKUP(Meldeformular!K42,Kleingruppen!$A$7:$F$52,3,FALSE)),""))</f>
        <v/>
      </c>
      <c r="K34" s="115" t="str">
        <f>IF(C34="","",IF(Meldeformular!L42&lt;&gt;"",IF(ISEVEN(Meldeformular!L42)=TRUE,VLOOKUP(Meldeformular!L42,Großgruppen!$I$7:$N$56,3,FALSE),VLOOKUP(Meldeformular!L42,Großgruppen!$A$7:$F$56,3,FALSE)),""))</f>
        <v/>
      </c>
    </row>
    <row r="35" spans="1:11">
      <c r="A35" s="110" t="str">
        <f>IF(Meldeformular!B43="","",Meldeformular!A43)</f>
        <v/>
      </c>
      <c r="B35" s="114" t="str">
        <f>IF(A35="","",Meldeformular!B43)</f>
        <v/>
      </c>
      <c r="C35" s="115" t="str">
        <f>IF(B35="","",Meldeformular!C43)</f>
        <v/>
      </c>
      <c r="D35" s="115" t="str">
        <f>IF(C35="","",'allg. Daten'!$C$6)</f>
        <v/>
      </c>
      <c r="E35" s="115" t="str">
        <f>IF(A35="","",Meldeformular!D43)</f>
        <v/>
      </c>
      <c r="F35" s="116" t="str">
        <f>IF(A35="","",Meldeformular!E43)</f>
        <v/>
      </c>
      <c r="G35" s="115" t="str">
        <f>IF(A35="","",Meldeformular!F43)</f>
        <v/>
      </c>
      <c r="H35" s="115" t="str">
        <f>IF(A35="","",IF(Meldeformular!I43="ja",VLOOKUP(A35,Einzelkür!$A$7:$F$106,5,FALSE),""))</f>
        <v/>
      </c>
      <c r="I35" s="115" t="str">
        <f>IF(A35="","",IF(Meldeformular!J43&lt;&gt;"",IF(ISEVEN(Meldeformular!J43)=TRUE,VLOOKUP(Meldeformular!J43,Paarkür!$I$6:$N$64,4,FALSE),VLOOKUP(Meldeformular!J43,Paarkür!$A$6:$F$64,4,FALSE)),""))</f>
        <v/>
      </c>
      <c r="J35" s="115" t="str">
        <f>IF(A35="","",IF(Meldeformular!K43&lt;&gt;"",IF(ISEVEN(Meldeformular!K43)=TRUE,VLOOKUP(Meldeformular!K43,Kleingruppen!$I$7:$N$52,3,FALSE),VLOOKUP(Meldeformular!K43,Kleingruppen!$A$7:$F$52,3,FALSE)),""))</f>
        <v/>
      </c>
      <c r="K35" s="115" t="str">
        <f>IF(C35="","",IF(Meldeformular!L43&lt;&gt;"",IF(ISEVEN(Meldeformular!L43)=TRUE,VLOOKUP(Meldeformular!L43,Großgruppen!$I$7:$N$56,3,FALSE),VLOOKUP(Meldeformular!L43,Großgruppen!$A$7:$F$56,3,FALSE)),""))</f>
        <v/>
      </c>
    </row>
    <row r="36" spans="1:11">
      <c r="A36" s="110" t="str">
        <f>IF(Meldeformular!B44="","",Meldeformular!A44)</f>
        <v/>
      </c>
      <c r="B36" s="114" t="str">
        <f>IF(A36="","",Meldeformular!B44)</f>
        <v/>
      </c>
      <c r="C36" s="115" t="str">
        <f>IF(B36="","",Meldeformular!C44)</f>
        <v/>
      </c>
      <c r="D36" s="115" t="str">
        <f>IF(C36="","",'allg. Daten'!$C$6)</f>
        <v/>
      </c>
      <c r="E36" s="115" t="str">
        <f>IF(A36="","",Meldeformular!D44)</f>
        <v/>
      </c>
      <c r="F36" s="116" t="str">
        <f>IF(A36="","",Meldeformular!E44)</f>
        <v/>
      </c>
      <c r="G36" s="115" t="str">
        <f>IF(A36="","",Meldeformular!F44)</f>
        <v/>
      </c>
      <c r="H36" s="115" t="str">
        <f>IF(A36="","",IF(Meldeformular!I44="ja",VLOOKUP(A36,Einzelkür!$A$7:$F$106,5,FALSE),""))</f>
        <v/>
      </c>
      <c r="I36" s="115" t="str">
        <f>IF(A36="","",IF(Meldeformular!J44&lt;&gt;"",IF(ISEVEN(Meldeformular!J44)=TRUE,VLOOKUP(Meldeformular!J44,Paarkür!$I$6:$N$64,4,FALSE),VLOOKUP(Meldeformular!J44,Paarkür!$A$6:$F$64,4,FALSE)),""))</f>
        <v/>
      </c>
      <c r="J36" s="115" t="str">
        <f>IF(A36="","",IF(Meldeformular!K44&lt;&gt;"",IF(ISEVEN(Meldeformular!K44)=TRUE,VLOOKUP(Meldeformular!K44,Kleingruppen!$I$7:$N$52,3,FALSE),VLOOKUP(Meldeformular!K44,Kleingruppen!$A$7:$F$52,3,FALSE)),""))</f>
        <v/>
      </c>
      <c r="K36" s="115" t="str">
        <f>IF(C36="","",IF(Meldeformular!L44&lt;&gt;"",IF(ISEVEN(Meldeformular!L44)=TRUE,VLOOKUP(Meldeformular!L44,Großgruppen!$I$7:$N$56,3,FALSE),VLOOKUP(Meldeformular!L44,Großgruppen!$A$7:$F$56,3,FALSE)),""))</f>
        <v/>
      </c>
    </row>
    <row r="37" spans="1:11">
      <c r="A37" s="110" t="str">
        <f>IF(Meldeformular!B45="","",Meldeformular!A45)</f>
        <v/>
      </c>
      <c r="B37" s="114" t="str">
        <f>IF(A37="","",Meldeformular!B45)</f>
        <v/>
      </c>
      <c r="C37" s="115" t="str">
        <f>IF(B37="","",Meldeformular!C45)</f>
        <v/>
      </c>
      <c r="D37" s="115" t="str">
        <f>IF(C37="","",'allg. Daten'!$C$6)</f>
        <v/>
      </c>
      <c r="E37" s="115" t="str">
        <f>IF(A37="","",Meldeformular!D45)</f>
        <v/>
      </c>
      <c r="F37" s="116" t="str">
        <f>IF(A37="","",Meldeformular!E45)</f>
        <v/>
      </c>
      <c r="G37" s="115" t="str">
        <f>IF(A37="","",Meldeformular!F45)</f>
        <v/>
      </c>
      <c r="H37" s="115" t="str">
        <f>IF(A37="","",IF(Meldeformular!I45="ja",VLOOKUP(A37,Einzelkür!$A$7:$F$106,5,FALSE),""))</f>
        <v/>
      </c>
      <c r="I37" s="115" t="str">
        <f>IF(A37="","",IF(Meldeformular!J45&lt;&gt;"",IF(ISEVEN(Meldeformular!J45)=TRUE,VLOOKUP(Meldeformular!J45,Paarkür!$I$6:$N$64,4,FALSE),VLOOKUP(Meldeformular!J45,Paarkür!$A$6:$F$64,4,FALSE)),""))</f>
        <v/>
      </c>
      <c r="J37" s="115" t="str">
        <f>IF(A37="","",IF(Meldeformular!K45&lt;&gt;"",IF(ISEVEN(Meldeformular!K45)=TRUE,VLOOKUP(Meldeformular!K45,Kleingruppen!$I$7:$N$52,3,FALSE),VLOOKUP(Meldeformular!K45,Kleingruppen!$A$7:$F$52,3,FALSE)),""))</f>
        <v/>
      </c>
      <c r="K37" s="115" t="str">
        <f>IF(C37="","",IF(Meldeformular!L45&lt;&gt;"",IF(ISEVEN(Meldeformular!L45)=TRUE,VLOOKUP(Meldeformular!L45,Großgruppen!$I$7:$N$56,3,FALSE),VLOOKUP(Meldeformular!L45,Großgruppen!$A$7:$F$56,3,FALSE)),""))</f>
        <v/>
      </c>
    </row>
    <row r="38" spans="1:11">
      <c r="A38" s="110" t="str">
        <f>IF(Meldeformular!B46="","",Meldeformular!A46)</f>
        <v/>
      </c>
      <c r="B38" s="114" t="str">
        <f>IF(A38="","",Meldeformular!B46)</f>
        <v/>
      </c>
      <c r="C38" s="115" t="str">
        <f>IF(B38="","",Meldeformular!C46)</f>
        <v/>
      </c>
      <c r="D38" s="115" t="str">
        <f>IF(C38="","",'allg. Daten'!$C$6)</f>
        <v/>
      </c>
      <c r="E38" s="115" t="str">
        <f>IF(A38="","",Meldeformular!D46)</f>
        <v/>
      </c>
      <c r="F38" s="116" t="str">
        <f>IF(A38="","",Meldeformular!E46)</f>
        <v/>
      </c>
      <c r="G38" s="115" t="str">
        <f>IF(A38="","",Meldeformular!F46)</f>
        <v/>
      </c>
      <c r="H38" s="115" t="str">
        <f>IF(A38="","",IF(Meldeformular!I46="ja",VLOOKUP(A38,Einzelkür!$A$7:$F$106,5,FALSE),""))</f>
        <v/>
      </c>
      <c r="I38" s="115" t="str">
        <f>IF(A38="","",IF(Meldeformular!J46&lt;&gt;"",IF(ISEVEN(Meldeformular!J46)=TRUE,VLOOKUP(Meldeformular!J46,Paarkür!$I$6:$N$64,4,FALSE),VLOOKUP(Meldeformular!J46,Paarkür!$A$6:$F$64,4,FALSE)),""))</f>
        <v/>
      </c>
      <c r="J38" s="115" t="str">
        <f>IF(A38="","",IF(Meldeformular!K46&lt;&gt;"",IF(ISEVEN(Meldeformular!K46)=TRUE,VLOOKUP(Meldeformular!K46,Kleingruppen!$I$7:$N$52,3,FALSE),VLOOKUP(Meldeformular!K46,Kleingruppen!$A$7:$F$52,3,FALSE)),""))</f>
        <v/>
      </c>
      <c r="K38" s="115" t="str">
        <f>IF(C38="","",IF(Meldeformular!L46&lt;&gt;"",IF(ISEVEN(Meldeformular!L46)=TRUE,VLOOKUP(Meldeformular!L46,Großgruppen!$I$7:$N$56,3,FALSE),VLOOKUP(Meldeformular!L46,Großgruppen!$A$7:$F$56,3,FALSE)),""))</f>
        <v/>
      </c>
    </row>
    <row r="39" spans="1:11">
      <c r="A39" s="110" t="str">
        <f>IF(Meldeformular!B47="","",Meldeformular!A47)</f>
        <v/>
      </c>
      <c r="B39" s="114" t="str">
        <f>IF(A39="","",Meldeformular!B47)</f>
        <v/>
      </c>
      <c r="C39" s="115" t="str">
        <f>IF(B39="","",Meldeformular!C47)</f>
        <v/>
      </c>
      <c r="D39" s="115" t="str">
        <f>IF(C39="","",'allg. Daten'!$C$6)</f>
        <v/>
      </c>
      <c r="E39" s="115" t="str">
        <f>IF(A39="","",Meldeformular!D47)</f>
        <v/>
      </c>
      <c r="F39" s="116" t="str">
        <f>IF(A39="","",Meldeformular!E47)</f>
        <v/>
      </c>
      <c r="G39" s="115" t="str">
        <f>IF(A39="","",Meldeformular!F47)</f>
        <v/>
      </c>
      <c r="H39" s="115" t="str">
        <f>IF(A39="","",IF(Meldeformular!I47="ja",VLOOKUP(A39,Einzelkür!$A$7:$F$106,5,FALSE),""))</f>
        <v/>
      </c>
      <c r="I39" s="115" t="str">
        <f>IF(A39="","",IF(Meldeformular!J47&lt;&gt;"",IF(ISEVEN(Meldeformular!J47)=TRUE,VLOOKUP(Meldeformular!J47,Paarkür!$I$6:$N$64,4,FALSE),VLOOKUP(Meldeformular!J47,Paarkür!$A$6:$F$64,4,FALSE)),""))</f>
        <v/>
      </c>
      <c r="J39" s="115" t="str">
        <f>IF(A39="","",IF(Meldeformular!K47&lt;&gt;"",IF(ISEVEN(Meldeformular!K47)=TRUE,VLOOKUP(Meldeformular!K47,Kleingruppen!$I$7:$N$52,3,FALSE),VLOOKUP(Meldeformular!K47,Kleingruppen!$A$7:$F$52,3,FALSE)),""))</f>
        <v/>
      </c>
      <c r="K39" s="115" t="str">
        <f>IF(C39="","",IF(Meldeformular!L47&lt;&gt;"",IF(ISEVEN(Meldeformular!L47)=TRUE,VLOOKUP(Meldeformular!L47,Großgruppen!$I$7:$N$56,3,FALSE),VLOOKUP(Meldeformular!L47,Großgruppen!$A$7:$F$56,3,FALSE)),""))</f>
        <v/>
      </c>
    </row>
    <row r="40" spans="1:11">
      <c r="A40" s="110" t="str">
        <f>IF(Meldeformular!B48="","",Meldeformular!A48)</f>
        <v/>
      </c>
      <c r="B40" s="114" t="str">
        <f>IF(A40="","",Meldeformular!B48)</f>
        <v/>
      </c>
      <c r="C40" s="115" t="str">
        <f>IF(B40="","",Meldeformular!C48)</f>
        <v/>
      </c>
      <c r="D40" s="115" t="str">
        <f>IF(C40="","",'allg. Daten'!$C$6)</f>
        <v/>
      </c>
      <c r="E40" s="115" t="str">
        <f>IF(A40="","",Meldeformular!D48)</f>
        <v/>
      </c>
      <c r="F40" s="116" t="str">
        <f>IF(A40="","",Meldeformular!E48)</f>
        <v/>
      </c>
      <c r="G40" s="115" t="str">
        <f>IF(A40="","",Meldeformular!F48)</f>
        <v/>
      </c>
      <c r="H40" s="115" t="str">
        <f>IF(A40="","",IF(Meldeformular!I48="ja",VLOOKUP(A40,Einzelkür!$A$7:$F$106,5,FALSE),""))</f>
        <v/>
      </c>
      <c r="I40" s="115" t="str">
        <f>IF(A40="","",IF(Meldeformular!J48&lt;&gt;"",IF(ISEVEN(Meldeformular!J48)=TRUE,VLOOKUP(Meldeformular!J48,Paarkür!$I$6:$N$64,4,FALSE),VLOOKUP(Meldeformular!J48,Paarkür!$A$6:$F$64,4,FALSE)),""))</f>
        <v/>
      </c>
      <c r="J40" s="115" t="str">
        <f>IF(A40="","",IF(Meldeformular!K48&lt;&gt;"",IF(ISEVEN(Meldeformular!K48)=TRUE,VLOOKUP(Meldeformular!K48,Kleingruppen!$I$7:$N$52,3,FALSE),VLOOKUP(Meldeformular!K48,Kleingruppen!$A$7:$F$52,3,FALSE)),""))</f>
        <v/>
      </c>
      <c r="K40" s="115" t="str">
        <f>IF(C40="","",IF(Meldeformular!L48&lt;&gt;"",IF(ISEVEN(Meldeformular!L48)=TRUE,VLOOKUP(Meldeformular!L48,Großgruppen!$I$7:$N$56,3,FALSE),VLOOKUP(Meldeformular!L48,Großgruppen!$A$7:$F$56,3,FALSE)),""))</f>
        <v/>
      </c>
    </row>
    <row r="41" spans="1:11">
      <c r="A41" s="110" t="str">
        <f>IF(Meldeformular!B49="","",Meldeformular!A49)</f>
        <v/>
      </c>
      <c r="B41" s="114" t="str">
        <f>IF(A41="","",Meldeformular!B49)</f>
        <v/>
      </c>
      <c r="C41" s="115" t="str">
        <f>IF(B41="","",Meldeformular!C49)</f>
        <v/>
      </c>
      <c r="D41" s="115" t="str">
        <f>IF(C41="","",'allg. Daten'!$C$6)</f>
        <v/>
      </c>
      <c r="E41" s="115" t="str">
        <f>IF(A41="","",Meldeformular!D49)</f>
        <v/>
      </c>
      <c r="F41" s="116" t="str">
        <f>IF(A41="","",Meldeformular!E49)</f>
        <v/>
      </c>
      <c r="G41" s="115" t="str">
        <f>IF(A41="","",Meldeformular!F49)</f>
        <v/>
      </c>
      <c r="H41" s="115" t="str">
        <f>IF(A41="","",IF(Meldeformular!I49="ja",VLOOKUP(A41,Einzelkür!$A$7:$F$106,5,FALSE),""))</f>
        <v/>
      </c>
      <c r="I41" s="115" t="str">
        <f>IF(A41="","",IF(Meldeformular!J49&lt;&gt;"",IF(ISEVEN(Meldeformular!J49)=TRUE,VLOOKUP(Meldeformular!J49,Paarkür!$I$6:$N$64,4,FALSE),VLOOKUP(Meldeformular!J49,Paarkür!$A$6:$F$64,4,FALSE)),""))</f>
        <v/>
      </c>
      <c r="J41" s="115" t="str">
        <f>IF(A41="","",IF(Meldeformular!K49&lt;&gt;"",IF(ISEVEN(Meldeformular!K49)=TRUE,VLOOKUP(Meldeformular!K49,Kleingruppen!$I$7:$N$52,3,FALSE),VLOOKUP(Meldeformular!K49,Kleingruppen!$A$7:$F$52,3,FALSE)),""))</f>
        <v/>
      </c>
      <c r="K41" s="115" t="str">
        <f>IF(C41="","",IF(Meldeformular!L49&lt;&gt;"",IF(ISEVEN(Meldeformular!L49)=TRUE,VLOOKUP(Meldeformular!L49,Großgruppen!$I$7:$N$56,3,FALSE),VLOOKUP(Meldeformular!L49,Großgruppen!$A$7:$F$56,3,FALSE)),""))</f>
        <v/>
      </c>
    </row>
    <row r="42" spans="1:11">
      <c r="A42" s="110" t="str">
        <f>IF(Meldeformular!B50="","",Meldeformular!A50)</f>
        <v/>
      </c>
      <c r="B42" s="114" t="str">
        <f>IF(A42="","",Meldeformular!B50)</f>
        <v/>
      </c>
      <c r="C42" s="115" t="str">
        <f>IF(B42="","",Meldeformular!C50)</f>
        <v/>
      </c>
      <c r="D42" s="115" t="str">
        <f>IF(C42="","",'allg. Daten'!$C$6)</f>
        <v/>
      </c>
      <c r="E42" s="115" t="str">
        <f>IF(A42="","",Meldeformular!D50)</f>
        <v/>
      </c>
      <c r="F42" s="116" t="str">
        <f>IF(A42="","",Meldeformular!E50)</f>
        <v/>
      </c>
      <c r="G42" s="115" t="str">
        <f>IF(A42="","",Meldeformular!F50)</f>
        <v/>
      </c>
      <c r="H42" s="115" t="str">
        <f>IF(A42="","",IF(Meldeformular!I50="ja",VLOOKUP(A42,Einzelkür!$A$7:$F$106,5,FALSE),""))</f>
        <v/>
      </c>
      <c r="I42" s="115" t="str">
        <f>IF(A42="","",IF(Meldeformular!J50&lt;&gt;"",IF(ISEVEN(Meldeformular!J50)=TRUE,VLOOKUP(Meldeformular!J50,Paarkür!$I$6:$N$64,4,FALSE),VLOOKUP(Meldeformular!J50,Paarkür!$A$6:$F$64,4,FALSE)),""))</f>
        <v/>
      </c>
      <c r="J42" s="115" t="str">
        <f>IF(A42="","",IF(Meldeformular!K50&lt;&gt;"",IF(ISEVEN(Meldeformular!K50)=TRUE,VLOOKUP(Meldeformular!K50,Kleingruppen!$I$7:$N$52,3,FALSE),VLOOKUP(Meldeformular!K50,Kleingruppen!$A$7:$F$52,3,FALSE)),""))</f>
        <v/>
      </c>
      <c r="K42" s="115" t="str">
        <f>IF(C42="","",IF(Meldeformular!L50&lt;&gt;"",IF(ISEVEN(Meldeformular!L50)=TRUE,VLOOKUP(Meldeformular!L50,Großgruppen!$I$7:$N$56,3,FALSE),VLOOKUP(Meldeformular!L50,Großgruppen!$A$7:$F$56,3,FALSE)),""))</f>
        <v/>
      </c>
    </row>
    <row r="43" spans="1:11">
      <c r="A43" s="110" t="str">
        <f>IF(Meldeformular!B51="","",Meldeformular!A51)</f>
        <v/>
      </c>
      <c r="B43" s="114" t="str">
        <f>IF(A43="","",Meldeformular!B51)</f>
        <v/>
      </c>
      <c r="C43" s="115" t="str">
        <f>IF(B43="","",Meldeformular!C51)</f>
        <v/>
      </c>
      <c r="D43" s="115" t="str">
        <f>IF(C43="","",'allg. Daten'!$C$6)</f>
        <v/>
      </c>
      <c r="E43" s="115" t="str">
        <f>IF(A43="","",Meldeformular!D51)</f>
        <v/>
      </c>
      <c r="F43" s="116" t="str">
        <f>IF(A43="","",Meldeformular!E51)</f>
        <v/>
      </c>
      <c r="G43" s="115" t="str">
        <f>IF(A43="","",Meldeformular!F51)</f>
        <v/>
      </c>
      <c r="H43" s="115" t="str">
        <f>IF(A43="","",IF(Meldeformular!I51="ja",VLOOKUP(A43,Einzelkür!$A$7:$F$106,5,FALSE),""))</f>
        <v/>
      </c>
      <c r="I43" s="115" t="str">
        <f>IF(A43="","",IF(Meldeformular!J51&lt;&gt;"",IF(ISEVEN(Meldeformular!J51)=TRUE,VLOOKUP(Meldeformular!J51,Paarkür!$I$6:$N$64,4,FALSE),VLOOKUP(Meldeformular!J51,Paarkür!$A$6:$F$64,4,FALSE)),""))</f>
        <v/>
      </c>
      <c r="J43" s="115" t="str">
        <f>IF(A43="","",IF(Meldeformular!K51&lt;&gt;"",IF(ISEVEN(Meldeformular!K51)=TRUE,VLOOKUP(Meldeformular!K51,Kleingruppen!$I$7:$N$52,3,FALSE),VLOOKUP(Meldeformular!K51,Kleingruppen!$A$7:$F$52,3,FALSE)),""))</f>
        <v/>
      </c>
      <c r="K43" s="115" t="str">
        <f>IF(C43="","",IF(Meldeformular!L51&lt;&gt;"",IF(ISEVEN(Meldeformular!L51)=TRUE,VLOOKUP(Meldeformular!L51,Großgruppen!$I$7:$N$56,3,FALSE),VLOOKUP(Meldeformular!L51,Großgruppen!$A$7:$F$56,3,FALSE)),""))</f>
        <v/>
      </c>
    </row>
    <row r="44" spans="1:11">
      <c r="A44" s="110" t="str">
        <f>IF(Meldeformular!B52="","",Meldeformular!A52)</f>
        <v/>
      </c>
      <c r="B44" s="114" t="str">
        <f>IF(A44="","",Meldeformular!B52)</f>
        <v/>
      </c>
      <c r="C44" s="115" t="str">
        <f>IF(B44="","",Meldeformular!C52)</f>
        <v/>
      </c>
      <c r="D44" s="115" t="str">
        <f>IF(C44="","",'allg. Daten'!$C$6)</f>
        <v/>
      </c>
      <c r="E44" s="115" t="str">
        <f>IF(A44="","",Meldeformular!D52)</f>
        <v/>
      </c>
      <c r="F44" s="116" t="str">
        <f>IF(A44="","",Meldeformular!E52)</f>
        <v/>
      </c>
      <c r="G44" s="115" t="str">
        <f>IF(A44="","",Meldeformular!F52)</f>
        <v/>
      </c>
      <c r="H44" s="115" t="str">
        <f>IF(A44="","",IF(Meldeformular!I52="ja",VLOOKUP(A44,Einzelkür!$A$7:$F$106,5,FALSE),""))</f>
        <v/>
      </c>
      <c r="I44" s="115" t="str">
        <f>IF(A44="","",IF(Meldeformular!J52&lt;&gt;"",IF(ISEVEN(Meldeformular!J52)=TRUE,VLOOKUP(Meldeformular!J52,Paarkür!$I$6:$N$64,4,FALSE),VLOOKUP(Meldeformular!J52,Paarkür!$A$6:$F$64,4,FALSE)),""))</f>
        <v/>
      </c>
      <c r="J44" s="115" t="str">
        <f>IF(A44="","",IF(Meldeformular!K52&lt;&gt;"",IF(ISEVEN(Meldeformular!K52)=TRUE,VLOOKUP(Meldeformular!K52,Kleingruppen!$I$7:$N$52,3,FALSE),VLOOKUP(Meldeformular!K52,Kleingruppen!$A$7:$F$52,3,FALSE)),""))</f>
        <v/>
      </c>
      <c r="K44" s="115" t="str">
        <f>IF(C44="","",IF(Meldeformular!L52&lt;&gt;"",IF(ISEVEN(Meldeformular!L52)=TRUE,VLOOKUP(Meldeformular!L52,Großgruppen!$I$7:$N$56,3,FALSE),VLOOKUP(Meldeformular!L52,Großgruppen!$A$7:$F$56,3,FALSE)),""))</f>
        <v/>
      </c>
    </row>
    <row r="45" spans="1:11">
      <c r="A45" s="110" t="str">
        <f>IF(Meldeformular!B53="","",Meldeformular!A53)</f>
        <v/>
      </c>
      <c r="B45" s="114" t="str">
        <f>IF(A45="","",Meldeformular!B53)</f>
        <v/>
      </c>
      <c r="C45" s="115" t="str">
        <f>IF(B45="","",Meldeformular!C53)</f>
        <v/>
      </c>
      <c r="D45" s="115" t="str">
        <f>IF(C45="","",'allg. Daten'!$C$6)</f>
        <v/>
      </c>
      <c r="E45" s="115" t="str">
        <f>IF(A45="","",Meldeformular!D53)</f>
        <v/>
      </c>
      <c r="F45" s="116" t="str">
        <f>IF(A45="","",Meldeformular!E53)</f>
        <v/>
      </c>
      <c r="G45" s="115" t="str">
        <f>IF(A45="","",Meldeformular!F53)</f>
        <v/>
      </c>
      <c r="H45" s="115" t="str">
        <f>IF(A45="","",IF(Meldeformular!I53="ja",VLOOKUP(A45,Einzelkür!$A$7:$F$106,5,FALSE),""))</f>
        <v/>
      </c>
      <c r="I45" s="115" t="str">
        <f>IF(A45="","",IF(Meldeformular!J53&lt;&gt;"",IF(ISEVEN(Meldeformular!J53)=TRUE,VLOOKUP(Meldeformular!J53,Paarkür!$I$6:$N$64,4,FALSE),VLOOKUP(Meldeformular!J53,Paarkür!$A$6:$F$64,4,FALSE)),""))</f>
        <v/>
      </c>
      <c r="J45" s="115" t="str">
        <f>IF(A45="","",IF(Meldeformular!K53&lt;&gt;"",IF(ISEVEN(Meldeformular!K53)=TRUE,VLOOKUP(Meldeformular!K53,Kleingruppen!$I$7:$N$52,3,FALSE),VLOOKUP(Meldeformular!K53,Kleingruppen!$A$7:$F$52,3,FALSE)),""))</f>
        <v/>
      </c>
      <c r="K45" s="115" t="str">
        <f>IF(C45="","",IF(Meldeformular!L53&lt;&gt;"",IF(ISEVEN(Meldeformular!L53)=TRUE,VLOOKUP(Meldeformular!L53,Großgruppen!$I$7:$N$56,3,FALSE),VLOOKUP(Meldeformular!L53,Großgruppen!$A$7:$F$56,3,FALSE)),""))</f>
        <v/>
      </c>
    </row>
    <row r="46" spans="1:11">
      <c r="A46" s="110" t="str">
        <f>IF(Meldeformular!B54="","",Meldeformular!A54)</f>
        <v/>
      </c>
      <c r="B46" s="114" t="str">
        <f>IF(A46="","",Meldeformular!B54)</f>
        <v/>
      </c>
      <c r="C46" s="115" t="str">
        <f>IF(B46="","",Meldeformular!C54)</f>
        <v/>
      </c>
      <c r="D46" s="115" t="str">
        <f>IF(C46="","",'allg. Daten'!$C$6)</f>
        <v/>
      </c>
      <c r="E46" s="115" t="str">
        <f>IF(A46="","",Meldeformular!D54)</f>
        <v/>
      </c>
      <c r="F46" s="116" t="str">
        <f>IF(A46="","",Meldeformular!E54)</f>
        <v/>
      </c>
      <c r="G46" s="115" t="str">
        <f>IF(A46="","",Meldeformular!F54)</f>
        <v/>
      </c>
      <c r="H46" s="115" t="str">
        <f>IF(A46="","",IF(Meldeformular!I54="ja",VLOOKUP(A46,Einzelkür!$A$7:$F$106,5,FALSE),""))</f>
        <v/>
      </c>
      <c r="I46" s="115" t="str">
        <f>IF(A46="","",IF(Meldeformular!J54&lt;&gt;"",IF(ISEVEN(Meldeformular!J54)=TRUE,VLOOKUP(Meldeformular!J54,Paarkür!$I$6:$N$64,4,FALSE),VLOOKUP(Meldeformular!J54,Paarkür!$A$6:$F$64,4,FALSE)),""))</f>
        <v/>
      </c>
      <c r="J46" s="115" t="str">
        <f>IF(A46="","",IF(Meldeformular!K54&lt;&gt;"",IF(ISEVEN(Meldeformular!K54)=TRUE,VLOOKUP(Meldeformular!K54,Kleingruppen!$I$7:$N$52,3,FALSE),VLOOKUP(Meldeformular!K54,Kleingruppen!$A$7:$F$52,3,FALSE)),""))</f>
        <v/>
      </c>
      <c r="K46" s="115" t="str">
        <f>IF(C46="","",IF(Meldeformular!L54&lt;&gt;"",IF(ISEVEN(Meldeformular!L54)=TRUE,VLOOKUP(Meldeformular!L54,Großgruppen!$I$7:$N$56,3,FALSE),VLOOKUP(Meldeformular!L54,Großgruppen!$A$7:$F$56,3,FALSE)),""))</f>
        <v/>
      </c>
    </row>
    <row r="47" spans="1:11">
      <c r="A47" s="110" t="str">
        <f>IF(Meldeformular!B55="","",Meldeformular!A55)</f>
        <v/>
      </c>
      <c r="B47" s="114" t="str">
        <f>IF(A47="","",Meldeformular!B55)</f>
        <v/>
      </c>
      <c r="C47" s="115" t="str">
        <f>IF(B47="","",Meldeformular!C55)</f>
        <v/>
      </c>
      <c r="D47" s="115" t="str">
        <f>IF(C47="","",'allg. Daten'!$C$6)</f>
        <v/>
      </c>
      <c r="E47" s="115" t="str">
        <f>IF(A47="","",Meldeformular!D55)</f>
        <v/>
      </c>
      <c r="F47" s="116" t="str">
        <f>IF(A47="","",Meldeformular!E55)</f>
        <v/>
      </c>
      <c r="G47" s="115" t="str">
        <f>IF(A47="","",Meldeformular!F55)</f>
        <v/>
      </c>
      <c r="H47" s="115" t="str">
        <f>IF(A47="","",IF(Meldeformular!I55="ja",VLOOKUP(A47,Einzelkür!$A$7:$F$106,5,FALSE),""))</f>
        <v/>
      </c>
      <c r="I47" s="115" t="str">
        <f>IF(A47="","",IF(Meldeformular!J55&lt;&gt;"",IF(ISEVEN(Meldeformular!J55)=TRUE,VLOOKUP(Meldeformular!J55,Paarkür!$I$6:$N$64,4,FALSE),VLOOKUP(Meldeformular!J55,Paarkür!$A$6:$F$64,4,FALSE)),""))</f>
        <v/>
      </c>
      <c r="J47" s="115" t="str">
        <f>IF(A47="","",IF(Meldeformular!K55&lt;&gt;"",IF(ISEVEN(Meldeformular!K55)=TRUE,VLOOKUP(Meldeformular!K55,Kleingruppen!$I$7:$N$52,3,FALSE),VLOOKUP(Meldeformular!K55,Kleingruppen!$A$7:$F$52,3,FALSE)),""))</f>
        <v/>
      </c>
      <c r="K47" s="115" t="str">
        <f>IF(C47="","",IF(Meldeformular!L55&lt;&gt;"",IF(ISEVEN(Meldeformular!L55)=TRUE,VLOOKUP(Meldeformular!L55,Großgruppen!$I$7:$N$56,3,FALSE),VLOOKUP(Meldeformular!L55,Großgruppen!$A$7:$F$56,3,FALSE)),""))</f>
        <v/>
      </c>
    </row>
    <row r="48" spans="1:11">
      <c r="A48" s="110" t="str">
        <f>IF(Meldeformular!B56="","",Meldeformular!A56)</f>
        <v/>
      </c>
      <c r="B48" s="114" t="str">
        <f>IF(A48="","",Meldeformular!B56)</f>
        <v/>
      </c>
      <c r="C48" s="115" t="str">
        <f>IF(B48="","",Meldeformular!C56)</f>
        <v/>
      </c>
      <c r="D48" s="115" t="str">
        <f>IF(C48="","",'allg. Daten'!$C$6)</f>
        <v/>
      </c>
      <c r="E48" s="115" t="str">
        <f>IF(A48="","",Meldeformular!D56)</f>
        <v/>
      </c>
      <c r="F48" s="116" t="str">
        <f>IF(A48="","",Meldeformular!E56)</f>
        <v/>
      </c>
      <c r="G48" s="115" t="str">
        <f>IF(A48="","",Meldeformular!F56)</f>
        <v/>
      </c>
      <c r="H48" s="115" t="str">
        <f>IF(A48="","",IF(Meldeformular!I56="ja",VLOOKUP(A48,Einzelkür!$A$7:$F$106,5,FALSE),""))</f>
        <v/>
      </c>
      <c r="I48" s="115" t="str">
        <f>IF(A48="","",IF(Meldeformular!J56&lt;&gt;"",IF(ISEVEN(Meldeformular!J56)=TRUE,VLOOKUP(Meldeformular!J56,Paarkür!$I$6:$N$64,4,FALSE),VLOOKUP(Meldeformular!J56,Paarkür!$A$6:$F$64,4,FALSE)),""))</f>
        <v/>
      </c>
      <c r="J48" s="115" t="str">
        <f>IF(A48="","",IF(Meldeformular!K56&lt;&gt;"",IF(ISEVEN(Meldeformular!K56)=TRUE,VLOOKUP(Meldeformular!K56,Kleingruppen!$I$7:$N$52,3,FALSE),VLOOKUP(Meldeformular!K56,Kleingruppen!$A$7:$F$52,3,FALSE)),""))</f>
        <v/>
      </c>
      <c r="K48" s="115" t="str">
        <f>IF(C48="","",IF(Meldeformular!L56&lt;&gt;"",IF(ISEVEN(Meldeformular!L56)=TRUE,VLOOKUP(Meldeformular!L56,Großgruppen!$I$7:$N$56,3,FALSE),VLOOKUP(Meldeformular!L56,Großgruppen!$A$7:$F$56,3,FALSE)),""))</f>
        <v/>
      </c>
    </row>
    <row r="49" spans="1:11">
      <c r="A49" s="110" t="str">
        <f>IF(Meldeformular!B57="","",Meldeformular!A57)</f>
        <v/>
      </c>
      <c r="B49" s="114" t="str">
        <f>IF(A49="","",Meldeformular!B57)</f>
        <v/>
      </c>
      <c r="C49" s="115" t="str">
        <f>IF(B49="","",Meldeformular!C57)</f>
        <v/>
      </c>
      <c r="D49" s="115" t="str">
        <f>IF(C49="","",'allg. Daten'!$C$6)</f>
        <v/>
      </c>
      <c r="E49" s="115" t="str">
        <f>IF(A49="","",Meldeformular!D57)</f>
        <v/>
      </c>
      <c r="F49" s="116" t="str">
        <f>IF(A49="","",Meldeformular!E57)</f>
        <v/>
      </c>
      <c r="G49" s="115" t="str">
        <f>IF(A49="","",Meldeformular!F57)</f>
        <v/>
      </c>
      <c r="H49" s="115" t="str">
        <f>IF(A49="","",IF(Meldeformular!I57="ja",VLOOKUP(A49,Einzelkür!$A$7:$F$106,5,FALSE),""))</f>
        <v/>
      </c>
      <c r="I49" s="115" t="str">
        <f>IF(A49="","",IF(Meldeformular!J57&lt;&gt;"",IF(ISEVEN(Meldeformular!J57)=TRUE,VLOOKUP(Meldeformular!J57,Paarkür!$I$6:$N$64,4,FALSE),VLOOKUP(Meldeformular!J57,Paarkür!$A$6:$F$64,4,FALSE)),""))</f>
        <v/>
      </c>
      <c r="J49" s="115" t="str">
        <f>IF(A49="","",IF(Meldeformular!K57&lt;&gt;"",IF(ISEVEN(Meldeformular!K57)=TRUE,VLOOKUP(Meldeformular!K57,Kleingruppen!$I$7:$N$52,3,FALSE),VLOOKUP(Meldeformular!K57,Kleingruppen!$A$7:$F$52,3,FALSE)),""))</f>
        <v/>
      </c>
      <c r="K49" s="115" t="str">
        <f>IF(C49="","",IF(Meldeformular!L57&lt;&gt;"",IF(ISEVEN(Meldeformular!L57)=TRUE,VLOOKUP(Meldeformular!L57,Großgruppen!$I$7:$N$56,3,FALSE),VLOOKUP(Meldeformular!L57,Großgruppen!$A$7:$F$56,3,FALSE)),""))</f>
        <v/>
      </c>
    </row>
    <row r="50" spans="1:11">
      <c r="A50" s="110" t="str">
        <f>IF(Meldeformular!B58="","",Meldeformular!A58)</f>
        <v/>
      </c>
      <c r="B50" s="114" t="str">
        <f>IF(A50="","",Meldeformular!B58)</f>
        <v/>
      </c>
      <c r="C50" s="115" t="str">
        <f>IF(B50="","",Meldeformular!C58)</f>
        <v/>
      </c>
      <c r="D50" s="115" t="str">
        <f>IF(C50="","",'allg. Daten'!$C$6)</f>
        <v/>
      </c>
      <c r="E50" s="115" t="str">
        <f>IF(A50="","",Meldeformular!D58)</f>
        <v/>
      </c>
      <c r="F50" s="116" t="str">
        <f>IF(A50="","",Meldeformular!E58)</f>
        <v/>
      </c>
      <c r="G50" s="115" t="str">
        <f>IF(A50="","",Meldeformular!F58)</f>
        <v/>
      </c>
      <c r="H50" s="115" t="str">
        <f>IF(A50="","",IF(Meldeformular!I58="ja",VLOOKUP(A50,Einzelkür!$A$7:$F$106,5,FALSE),""))</f>
        <v/>
      </c>
      <c r="I50" s="115" t="str">
        <f>IF(A50="","",IF(Meldeformular!J58&lt;&gt;"",IF(ISEVEN(Meldeformular!J58)=TRUE,VLOOKUP(Meldeformular!J58,Paarkür!$I$6:$N$64,4,FALSE),VLOOKUP(Meldeformular!J58,Paarkür!$A$6:$F$64,4,FALSE)),""))</f>
        <v/>
      </c>
      <c r="J50" s="115" t="str">
        <f>IF(A50="","",IF(Meldeformular!K58&lt;&gt;"",IF(ISEVEN(Meldeformular!K58)=TRUE,VLOOKUP(Meldeformular!K58,Kleingruppen!$I$7:$N$52,3,FALSE),VLOOKUP(Meldeformular!K58,Kleingruppen!$A$7:$F$52,3,FALSE)),""))</f>
        <v/>
      </c>
      <c r="K50" s="115" t="str">
        <f>IF(C50="","",IF(Meldeformular!L58&lt;&gt;"",IF(ISEVEN(Meldeformular!L58)=TRUE,VLOOKUP(Meldeformular!L58,Großgruppen!$I$7:$N$56,3,FALSE),VLOOKUP(Meldeformular!L58,Großgruppen!$A$7:$F$56,3,FALSE)),""))</f>
        <v/>
      </c>
    </row>
    <row r="51" spans="1:11">
      <c r="A51" s="110" t="str">
        <f>IF(Meldeformular!B59="","",Meldeformular!A59)</f>
        <v/>
      </c>
      <c r="B51" s="114" t="str">
        <f>IF(A51="","",Meldeformular!B59)</f>
        <v/>
      </c>
      <c r="C51" s="115" t="str">
        <f>IF(B51="","",Meldeformular!C59)</f>
        <v/>
      </c>
      <c r="D51" s="115" t="str">
        <f>IF(C51="","",'allg. Daten'!$C$6)</f>
        <v/>
      </c>
      <c r="E51" s="115" t="str">
        <f>IF(A51="","",Meldeformular!D59)</f>
        <v/>
      </c>
      <c r="F51" s="116" t="str">
        <f>IF(A51="","",Meldeformular!E59)</f>
        <v/>
      </c>
      <c r="G51" s="115" t="str">
        <f>IF(A51="","",Meldeformular!F59)</f>
        <v/>
      </c>
      <c r="H51" s="115" t="str">
        <f>IF(A51="","",IF(Meldeformular!I59="ja",VLOOKUP(A51,Einzelkür!$A$7:$F$106,5,FALSE),""))</f>
        <v/>
      </c>
      <c r="I51" s="115" t="str">
        <f>IF(A51="","",IF(Meldeformular!J59&lt;&gt;"",IF(ISEVEN(Meldeformular!J59)=TRUE,VLOOKUP(Meldeformular!J59,Paarkür!$I$6:$N$64,4,FALSE),VLOOKUP(Meldeformular!J59,Paarkür!$A$6:$F$64,4,FALSE)),""))</f>
        <v/>
      </c>
      <c r="J51" s="115" t="str">
        <f>IF(A51="","",IF(Meldeformular!K59&lt;&gt;"",IF(ISEVEN(Meldeformular!K59)=TRUE,VLOOKUP(Meldeformular!K59,Kleingruppen!$I$7:$N$52,3,FALSE),VLOOKUP(Meldeformular!K59,Kleingruppen!$A$7:$F$52,3,FALSE)),""))</f>
        <v/>
      </c>
      <c r="K51" s="115" t="str">
        <f>IF(C51="","",IF(Meldeformular!L59&lt;&gt;"",IF(ISEVEN(Meldeformular!L59)=TRUE,VLOOKUP(Meldeformular!L59,Großgruppen!$I$7:$N$56,3,FALSE),VLOOKUP(Meldeformular!L59,Großgruppen!$A$7:$F$56,3,FALSE)),""))</f>
        <v/>
      </c>
    </row>
    <row r="52" spans="1:11">
      <c r="A52" s="110" t="str">
        <f>IF(Meldeformular!B60="","",Meldeformular!A60)</f>
        <v/>
      </c>
      <c r="B52" s="114" t="str">
        <f>IF(A52="","",Meldeformular!B60)</f>
        <v/>
      </c>
      <c r="C52" s="115" t="str">
        <f>IF(B52="","",Meldeformular!C60)</f>
        <v/>
      </c>
      <c r="D52" s="115" t="str">
        <f>IF(C52="","",'allg. Daten'!$C$6)</f>
        <v/>
      </c>
      <c r="E52" s="115" t="str">
        <f>IF(A52="","",Meldeformular!D60)</f>
        <v/>
      </c>
      <c r="F52" s="116" t="str">
        <f>IF(A52="","",Meldeformular!E60)</f>
        <v/>
      </c>
      <c r="G52" s="115" t="str">
        <f>IF(A52="","",Meldeformular!F60)</f>
        <v/>
      </c>
      <c r="H52" s="115" t="str">
        <f>IF(A52="","",IF(Meldeformular!I60="ja",VLOOKUP(A52,Einzelkür!$A$7:$F$106,5,FALSE),""))</f>
        <v/>
      </c>
      <c r="I52" s="115" t="str">
        <f>IF(A52="","",IF(Meldeformular!J60&lt;&gt;"",IF(ISEVEN(Meldeformular!J60)=TRUE,VLOOKUP(Meldeformular!J60,Paarkür!$I$6:$N$64,4,FALSE),VLOOKUP(Meldeformular!J60,Paarkür!$A$6:$F$64,4,FALSE)),""))</f>
        <v/>
      </c>
      <c r="J52" s="115" t="str">
        <f>IF(A52="","",IF(Meldeformular!K60&lt;&gt;"",IF(ISEVEN(Meldeformular!K60)=TRUE,VLOOKUP(Meldeformular!K60,Kleingruppen!$I$7:$N$52,3,FALSE),VLOOKUP(Meldeformular!K60,Kleingruppen!$A$7:$F$52,3,FALSE)),""))</f>
        <v/>
      </c>
      <c r="K52" s="115" t="str">
        <f>IF(C52="","",IF(Meldeformular!L60&lt;&gt;"",IF(ISEVEN(Meldeformular!L60)=TRUE,VLOOKUP(Meldeformular!L60,Großgruppen!$I$7:$N$56,3,FALSE),VLOOKUP(Meldeformular!L60,Großgruppen!$A$7:$F$56,3,FALSE)),""))</f>
        <v/>
      </c>
    </row>
    <row r="53" spans="1:11">
      <c r="A53" s="110" t="str">
        <f>IF(Meldeformular!B61="","",Meldeformular!A61)</f>
        <v/>
      </c>
      <c r="B53" s="114" t="str">
        <f>IF(A53="","",Meldeformular!B61)</f>
        <v/>
      </c>
      <c r="C53" s="115" t="str">
        <f>IF(B53="","",Meldeformular!C61)</f>
        <v/>
      </c>
      <c r="D53" s="115" t="str">
        <f>IF(C53="","",'allg. Daten'!$C$6)</f>
        <v/>
      </c>
      <c r="E53" s="115" t="str">
        <f>IF(A53="","",Meldeformular!D61)</f>
        <v/>
      </c>
      <c r="F53" s="116" t="str">
        <f>IF(A53="","",Meldeformular!E61)</f>
        <v/>
      </c>
      <c r="G53" s="115" t="str">
        <f>IF(A53="","",Meldeformular!F61)</f>
        <v/>
      </c>
      <c r="H53" s="115" t="str">
        <f>IF(A53="","",IF(Meldeformular!I61="ja",VLOOKUP(A53,Einzelkür!$A$7:$F$106,5,FALSE),""))</f>
        <v/>
      </c>
      <c r="I53" s="115" t="str">
        <f>IF(A53="","",IF(Meldeformular!J61&lt;&gt;"",IF(ISEVEN(Meldeformular!J61)=TRUE,VLOOKUP(Meldeformular!J61,Paarkür!$I$6:$N$64,4,FALSE),VLOOKUP(Meldeformular!J61,Paarkür!$A$6:$F$64,4,FALSE)),""))</f>
        <v/>
      </c>
      <c r="J53" s="115" t="str">
        <f>IF(A53="","",IF(Meldeformular!K61&lt;&gt;"",IF(ISEVEN(Meldeformular!K61)=TRUE,VLOOKUP(Meldeformular!K61,Kleingruppen!$I$7:$N$52,3,FALSE),VLOOKUP(Meldeformular!K61,Kleingruppen!$A$7:$F$52,3,FALSE)),""))</f>
        <v/>
      </c>
      <c r="K53" s="115" t="str">
        <f>IF(C53="","",IF(Meldeformular!L61&lt;&gt;"",IF(ISEVEN(Meldeformular!L61)=TRUE,VLOOKUP(Meldeformular!L61,Großgruppen!$I$7:$N$56,3,FALSE),VLOOKUP(Meldeformular!L61,Großgruppen!$A$7:$F$56,3,FALSE)),""))</f>
        <v/>
      </c>
    </row>
    <row r="54" spans="1:11">
      <c r="A54" s="110" t="str">
        <f>IF(Meldeformular!B62="","",Meldeformular!A62)</f>
        <v/>
      </c>
      <c r="B54" s="114" t="str">
        <f>IF(A54="","",Meldeformular!B62)</f>
        <v/>
      </c>
      <c r="C54" s="115" t="str">
        <f>IF(B54="","",Meldeformular!C62)</f>
        <v/>
      </c>
      <c r="D54" s="115" t="str">
        <f>IF(C54="","",'allg. Daten'!$C$6)</f>
        <v/>
      </c>
      <c r="E54" s="115" t="str">
        <f>IF(A54="","",Meldeformular!D62)</f>
        <v/>
      </c>
      <c r="F54" s="116" t="str">
        <f>IF(A54="","",Meldeformular!E62)</f>
        <v/>
      </c>
      <c r="G54" s="115" t="str">
        <f>IF(A54="","",Meldeformular!F62)</f>
        <v/>
      </c>
      <c r="H54" s="115" t="str">
        <f>IF(A54="","",IF(Meldeformular!I62="ja",VLOOKUP(A54,Einzelkür!$A$7:$F$106,5,FALSE),""))</f>
        <v/>
      </c>
      <c r="I54" s="115" t="str">
        <f>IF(A54="","",IF(Meldeformular!J62&lt;&gt;"",IF(ISEVEN(Meldeformular!J62)=TRUE,VLOOKUP(Meldeformular!J62,Paarkür!$I$6:$N$64,4,FALSE),VLOOKUP(Meldeformular!J62,Paarkür!$A$6:$F$64,4,FALSE)),""))</f>
        <v/>
      </c>
      <c r="J54" s="115" t="str">
        <f>IF(A54="","",IF(Meldeformular!K62&lt;&gt;"",IF(ISEVEN(Meldeformular!K62)=TRUE,VLOOKUP(Meldeformular!K62,Kleingruppen!$I$7:$N$52,3,FALSE),VLOOKUP(Meldeformular!K62,Kleingruppen!$A$7:$F$52,3,FALSE)),""))</f>
        <v/>
      </c>
      <c r="K54" s="115" t="str">
        <f>IF(C54="","",IF(Meldeformular!L62&lt;&gt;"",IF(ISEVEN(Meldeformular!L62)=TRUE,VLOOKUP(Meldeformular!L62,Großgruppen!$I$7:$N$56,3,FALSE),VLOOKUP(Meldeformular!L62,Großgruppen!$A$7:$F$56,3,FALSE)),""))</f>
        <v/>
      </c>
    </row>
    <row r="55" spans="1:11">
      <c r="A55" s="110" t="str">
        <f>IF(Meldeformular!B63="","",Meldeformular!A63)</f>
        <v/>
      </c>
      <c r="B55" s="114" t="str">
        <f>IF(A55="","",Meldeformular!B63)</f>
        <v/>
      </c>
      <c r="C55" s="115" t="str">
        <f>IF(B55="","",Meldeformular!C63)</f>
        <v/>
      </c>
      <c r="D55" s="115" t="str">
        <f>IF(C55="","",'allg. Daten'!$C$6)</f>
        <v/>
      </c>
      <c r="E55" s="115" t="str">
        <f>IF(A55="","",Meldeformular!D63)</f>
        <v/>
      </c>
      <c r="F55" s="116" t="str">
        <f>IF(A55="","",Meldeformular!E63)</f>
        <v/>
      </c>
      <c r="G55" s="115" t="str">
        <f>IF(A55="","",Meldeformular!F63)</f>
        <v/>
      </c>
      <c r="H55" s="115" t="str">
        <f>IF(A55="","",IF(Meldeformular!I63="ja",VLOOKUP(A55,Einzelkür!$A$7:$F$106,5,FALSE),""))</f>
        <v/>
      </c>
      <c r="I55" s="115" t="str">
        <f>IF(A55="","",IF(Meldeformular!J63&lt;&gt;"",IF(ISEVEN(Meldeformular!J63)=TRUE,VLOOKUP(Meldeformular!J63,Paarkür!$I$6:$N$64,4,FALSE),VLOOKUP(Meldeformular!J63,Paarkür!$A$6:$F$64,4,FALSE)),""))</f>
        <v/>
      </c>
      <c r="J55" s="115" t="str">
        <f>IF(A55="","",IF(Meldeformular!K63&lt;&gt;"",IF(ISEVEN(Meldeformular!K63)=TRUE,VLOOKUP(Meldeformular!K63,Kleingruppen!$I$7:$N$52,3,FALSE),VLOOKUP(Meldeformular!K63,Kleingruppen!$A$7:$F$52,3,FALSE)),""))</f>
        <v/>
      </c>
      <c r="K55" s="115" t="str">
        <f>IF(C55="","",IF(Meldeformular!L63&lt;&gt;"",IF(ISEVEN(Meldeformular!L63)=TRUE,VLOOKUP(Meldeformular!L63,Großgruppen!$I$7:$N$56,3,FALSE),VLOOKUP(Meldeformular!L63,Großgruppen!$A$7:$F$56,3,FALSE)),""))</f>
        <v/>
      </c>
    </row>
    <row r="56" spans="1:11">
      <c r="A56" s="110" t="str">
        <f>IF(Meldeformular!B64="","",Meldeformular!A64)</f>
        <v/>
      </c>
      <c r="B56" s="114" t="str">
        <f>IF(A56="","",Meldeformular!B64)</f>
        <v/>
      </c>
      <c r="C56" s="115" t="str">
        <f>IF(B56="","",Meldeformular!C64)</f>
        <v/>
      </c>
      <c r="D56" s="115" t="str">
        <f>IF(C56="","",'allg. Daten'!$C$6)</f>
        <v/>
      </c>
      <c r="E56" s="115" t="str">
        <f>IF(A56="","",Meldeformular!D64)</f>
        <v/>
      </c>
      <c r="F56" s="116" t="str">
        <f>IF(A56="","",Meldeformular!E64)</f>
        <v/>
      </c>
      <c r="G56" s="115" t="str">
        <f>IF(A56="","",Meldeformular!F64)</f>
        <v/>
      </c>
      <c r="H56" s="115" t="str">
        <f>IF(A56="","",IF(Meldeformular!I64="ja",VLOOKUP(A56,Einzelkür!$A$7:$F$106,5,FALSE),""))</f>
        <v/>
      </c>
      <c r="I56" s="115" t="str">
        <f>IF(A56="","",IF(Meldeformular!J64&lt;&gt;"",IF(ISEVEN(Meldeformular!J64)=TRUE,VLOOKUP(Meldeformular!J64,Paarkür!$I$6:$N$64,4,FALSE),VLOOKUP(Meldeformular!J64,Paarkür!$A$6:$F$64,4,FALSE)),""))</f>
        <v/>
      </c>
      <c r="J56" s="115" t="str">
        <f>IF(A56="","",IF(Meldeformular!K64&lt;&gt;"",IF(ISEVEN(Meldeformular!K64)=TRUE,VLOOKUP(Meldeformular!K64,Kleingruppen!$I$7:$N$52,3,FALSE),VLOOKUP(Meldeformular!K64,Kleingruppen!$A$7:$F$52,3,FALSE)),""))</f>
        <v/>
      </c>
      <c r="K56" s="115" t="str">
        <f>IF(C56="","",IF(Meldeformular!L64&lt;&gt;"",IF(ISEVEN(Meldeformular!L64)=TRUE,VLOOKUP(Meldeformular!L64,Großgruppen!$I$7:$N$56,3,FALSE),VLOOKUP(Meldeformular!L64,Großgruppen!$A$7:$F$56,3,FALSE)),""))</f>
        <v/>
      </c>
    </row>
    <row r="57" spans="1:11">
      <c r="A57" s="110" t="str">
        <f>IF(Meldeformular!B65="","",Meldeformular!A65)</f>
        <v/>
      </c>
      <c r="B57" s="114" t="str">
        <f>IF(A57="","",Meldeformular!B65)</f>
        <v/>
      </c>
      <c r="C57" s="115" t="str">
        <f>IF(B57="","",Meldeformular!C65)</f>
        <v/>
      </c>
      <c r="D57" s="115" t="str">
        <f>IF(C57="","",'allg. Daten'!$C$6)</f>
        <v/>
      </c>
      <c r="E57" s="115" t="str">
        <f>IF(A57="","",Meldeformular!D65)</f>
        <v/>
      </c>
      <c r="F57" s="116" t="str">
        <f>IF(A57="","",Meldeformular!E65)</f>
        <v/>
      </c>
      <c r="G57" s="115" t="str">
        <f>IF(A57="","",Meldeformular!F65)</f>
        <v/>
      </c>
      <c r="H57" s="115" t="str">
        <f>IF(A57="","",IF(Meldeformular!I65="ja",VLOOKUP(A57,Einzelkür!$A$7:$F$106,5,FALSE),""))</f>
        <v/>
      </c>
      <c r="I57" s="115" t="str">
        <f>IF(A57="","",IF(Meldeformular!J65&lt;&gt;"",IF(ISEVEN(Meldeformular!J65)=TRUE,VLOOKUP(Meldeformular!J65,Paarkür!$I$6:$N$64,4,FALSE),VLOOKUP(Meldeformular!J65,Paarkür!$A$6:$F$64,4,FALSE)),""))</f>
        <v/>
      </c>
      <c r="J57" s="115" t="str">
        <f>IF(A57="","",IF(Meldeformular!K65&lt;&gt;"",IF(ISEVEN(Meldeformular!K65)=TRUE,VLOOKUP(Meldeformular!K65,Kleingruppen!$I$7:$N$52,3,FALSE),VLOOKUP(Meldeformular!K65,Kleingruppen!$A$7:$F$52,3,FALSE)),""))</f>
        <v/>
      </c>
      <c r="K57" s="115" t="str">
        <f>IF(C57="","",IF(Meldeformular!L65&lt;&gt;"",IF(ISEVEN(Meldeformular!L65)=TRUE,VLOOKUP(Meldeformular!L65,Großgruppen!$I$7:$N$56,3,FALSE),VLOOKUP(Meldeformular!L65,Großgruppen!$A$7:$F$56,3,FALSE)),""))</f>
        <v/>
      </c>
    </row>
    <row r="58" spans="1:11">
      <c r="A58" s="110" t="str">
        <f>IF(Meldeformular!B66="","",Meldeformular!A66)</f>
        <v/>
      </c>
      <c r="B58" s="114" t="str">
        <f>IF(A58="","",Meldeformular!B66)</f>
        <v/>
      </c>
      <c r="C58" s="115" t="str">
        <f>IF(B58="","",Meldeformular!C66)</f>
        <v/>
      </c>
      <c r="D58" s="115" t="str">
        <f>IF(C58="","",'allg. Daten'!$C$6)</f>
        <v/>
      </c>
      <c r="E58" s="115" t="str">
        <f>IF(A58="","",Meldeformular!D66)</f>
        <v/>
      </c>
      <c r="F58" s="116" t="str">
        <f>IF(A58="","",Meldeformular!E66)</f>
        <v/>
      </c>
      <c r="G58" s="115" t="str">
        <f>IF(A58="","",Meldeformular!F66)</f>
        <v/>
      </c>
      <c r="H58" s="115" t="str">
        <f>IF(A58="","",IF(Meldeformular!I66="ja",VLOOKUP(A58,Einzelkür!$A$7:$F$106,5,FALSE),""))</f>
        <v/>
      </c>
      <c r="I58" s="115" t="str">
        <f>IF(A58="","",IF(Meldeformular!J66&lt;&gt;"",IF(ISEVEN(Meldeformular!J66)=TRUE,VLOOKUP(Meldeformular!J66,Paarkür!$I$6:$N$64,4,FALSE),VLOOKUP(Meldeformular!J66,Paarkür!$A$6:$F$64,4,FALSE)),""))</f>
        <v/>
      </c>
      <c r="J58" s="115" t="str">
        <f>IF(A58="","",IF(Meldeformular!K66&lt;&gt;"",IF(ISEVEN(Meldeformular!K66)=TRUE,VLOOKUP(Meldeformular!K66,Kleingruppen!$I$7:$N$52,3,FALSE),VLOOKUP(Meldeformular!K66,Kleingruppen!$A$7:$F$52,3,FALSE)),""))</f>
        <v/>
      </c>
      <c r="K58" s="115" t="str">
        <f>IF(C58="","",IF(Meldeformular!L66&lt;&gt;"",IF(ISEVEN(Meldeformular!L66)=TRUE,VLOOKUP(Meldeformular!L66,Großgruppen!$I$7:$N$56,3,FALSE),VLOOKUP(Meldeformular!L66,Großgruppen!$A$7:$F$56,3,FALSE)),""))</f>
        <v/>
      </c>
    </row>
    <row r="59" spans="1:11">
      <c r="A59" s="110" t="str">
        <f>IF(Meldeformular!B67="","",Meldeformular!A67)</f>
        <v/>
      </c>
      <c r="B59" s="114" t="str">
        <f>IF(A59="","",Meldeformular!B67)</f>
        <v/>
      </c>
      <c r="C59" s="115" t="str">
        <f>IF(B59="","",Meldeformular!C67)</f>
        <v/>
      </c>
      <c r="D59" s="115" t="str">
        <f>IF(C59="","",'allg. Daten'!$C$6)</f>
        <v/>
      </c>
      <c r="E59" s="115" t="str">
        <f>IF(A59="","",Meldeformular!D67)</f>
        <v/>
      </c>
      <c r="F59" s="116" t="str">
        <f>IF(A59="","",Meldeformular!E67)</f>
        <v/>
      </c>
      <c r="G59" s="115" t="str">
        <f>IF(A59="","",Meldeformular!F67)</f>
        <v/>
      </c>
      <c r="H59" s="115" t="str">
        <f>IF(A59="","",IF(Meldeformular!I67="ja",VLOOKUP(A59,Einzelkür!$A$7:$F$106,5,FALSE),""))</f>
        <v/>
      </c>
      <c r="I59" s="115" t="str">
        <f>IF(A59="","",IF(Meldeformular!J67&lt;&gt;"",IF(ISEVEN(Meldeformular!J67)=TRUE,VLOOKUP(Meldeformular!J67,Paarkür!$I$6:$N$64,4,FALSE),VLOOKUP(Meldeformular!J67,Paarkür!$A$6:$F$64,4,FALSE)),""))</f>
        <v/>
      </c>
      <c r="J59" s="115" t="str">
        <f>IF(A59="","",IF(Meldeformular!K67&lt;&gt;"",IF(ISEVEN(Meldeformular!K67)=TRUE,VLOOKUP(Meldeformular!K67,Kleingruppen!$I$7:$N$52,3,FALSE),VLOOKUP(Meldeformular!K67,Kleingruppen!$A$7:$F$52,3,FALSE)),""))</f>
        <v/>
      </c>
      <c r="K59" s="115" t="str">
        <f>IF(C59="","",IF(Meldeformular!L67&lt;&gt;"",IF(ISEVEN(Meldeformular!L67)=TRUE,VLOOKUP(Meldeformular!L67,Großgruppen!$I$7:$N$56,3,FALSE),VLOOKUP(Meldeformular!L67,Großgruppen!$A$7:$F$56,3,FALSE)),""))</f>
        <v/>
      </c>
    </row>
    <row r="60" spans="1:11">
      <c r="A60" s="110" t="str">
        <f>IF(Meldeformular!B68="","",Meldeformular!A68)</f>
        <v/>
      </c>
      <c r="B60" s="114" t="str">
        <f>IF(A60="","",Meldeformular!B68)</f>
        <v/>
      </c>
      <c r="C60" s="115" t="str">
        <f>IF(B60="","",Meldeformular!C68)</f>
        <v/>
      </c>
      <c r="D60" s="115" t="str">
        <f>IF(C60="","",'allg. Daten'!$C$6)</f>
        <v/>
      </c>
      <c r="E60" s="115" t="str">
        <f>IF(A60="","",Meldeformular!D68)</f>
        <v/>
      </c>
      <c r="F60" s="116" t="str">
        <f>IF(A60="","",Meldeformular!E68)</f>
        <v/>
      </c>
      <c r="G60" s="115" t="str">
        <f>IF(A60="","",Meldeformular!F68)</f>
        <v/>
      </c>
      <c r="H60" s="115" t="str">
        <f>IF(A60="","",IF(Meldeformular!I68="ja",VLOOKUP(A60,Einzelkür!$A$7:$F$106,5,FALSE),""))</f>
        <v/>
      </c>
      <c r="I60" s="115" t="str">
        <f>IF(A60="","",IF(Meldeformular!J68&lt;&gt;"",IF(ISEVEN(Meldeformular!J68)=TRUE,VLOOKUP(Meldeformular!J68,Paarkür!$I$6:$N$64,4,FALSE),VLOOKUP(Meldeformular!J68,Paarkür!$A$6:$F$64,4,FALSE)),""))</f>
        <v/>
      </c>
      <c r="J60" s="115" t="str">
        <f>IF(A60="","",IF(Meldeformular!K68&lt;&gt;"",IF(ISEVEN(Meldeformular!K68)=TRUE,VLOOKUP(Meldeformular!K68,Kleingruppen!$I$7:$N$52,3,FALSE),VLOOKUP(Meldeformular!K68,Kleingruppen!$A$7:$F$52,3,FALSE)),""))</f>
        <v/>
      </c>
      <c r="K60" s="115" t="str">
        <f>IF(C60="","",IF(Meldeformular!L68&lt;&gt;"",IF(ISEVEN(Meldeformular!L68)=TRUE,VLOOKUP(Meldeformular!L68,Großgruppen!$I$7:$N$56,3,FALSE),VLOOKUP(Meldeformular!L68,Großgruppen!$A$7:$F$56,3,FALSE)),""))</f>
        <v/>
      </c>
    </row>
    <row r="61" spans="1:11">
      <c r="A61" s="110" t="str">
        <f>IF(Meldeformular!B69="","",Meldeformular!A69)</f>
        <v/>
      </c>
      <c r="B61" s="114" t="str">
        <f>IF(A61="","",Meldeformular!B69)</f>
        <v/>
      </c>
      <c r="C61" s="115" t="str">
        <f>IF(B61="","",Meldeformular!C69)</f>
        <v/>
      </c>
      <c r="D61" s="115" t="str">
        <f>IF(C61="","",'allg. Daten'!$C$6)</f>
        <v/>
      </c>
      <c r="E61" s="115" t="str">
        <f>IF(A61="","",Meldeformular!D69)</f>
        <v/>
      </c>
      <c r="F61" s="116" t="str">
        <f>IF(A61="","",Meldeformular!E69)</f>
        <v/>
      </c>
      <c r="G61" s="115" t="str">
        <f>IF(A61="","",Meldeformular!F69)</f>
        <v/>
      </c>
      <c r="H61" s="115" t="str">
        <f>IF(A61="","",IF(Meldeformular!I69="ja",VLOOKUP(A61,Einzelkür!$A$7:$F$106,5,FALSE),""))</f>
        <v/>
      </c>
      <c r="I61" s="115" t="str">
        <f>IF(A61="","",IF(Meldeformular!J69&lt;&gt;"",IF(ISEVEN(Meldeformular!J69)=TRUE,VLOOKUP(Meldeformular!J69,Paarkür!$I$6:$N$64,4,FALSE),VLOOKUP(Meldeformular!J69,Paarkür!$A$6:$F$64,4,FALSE)),""))</f>
        <v/>
      </c>
      <c r="J61" s="115" t="str">
        <f>IF(A61="","",IF(Meldeformular!K69&lt;&gt;"",IF(ISEVEN(Meldeformular!K69)=TRUE,VLOOKUP(Meldeformular!K69,Kleingruppen!$I$7:$N$52,3,FALSE),VLOOKUP(Meldeformular!K69,Kleingruppen!$A$7:$F$52,3,FALSE)),""))</f>
        <v/>
      </c>
      <c r="K61" s="115" t="str">
        <f>IF(C61="","",IF(Meldeformular!L69&lt;&gt;"",IF(ISEVEN(Meldeformular!L69)=TRUE,VLOOKUP(Meldeformular!L69,Großgruppen!$I$7:$N$56,3,FALSE),VLOOKUP(Meldeformular!L69,Großgruppen!$A$7:$F$56,3,FALSE)),""))</f>
        <v/>
      </c>
    </row>
    <row r="62" spans="1:11">
      <c r="A62" s="110" t="str">
        <f>IF(Meldeformular!B70="","",Meldeformular!A70)</f>
        <v/>
      </c>
      <c r="B62" s="114" t="str">
        <f>IF(A62="","",Meldeformular!B70)</f>
        <v/>
      </c>
      <c r="C62" s="115" t="str">
        <f>IF(B62="","",Meldeformular!C70)</f>
        <v/>
      </c>
      <c r="D62" s="115" t="str">
        <f>IF(C62="","",'allg. Daten'!$C$6)</f>
        <v/>
      </c>
      <c r="E62" s="115" t="str">
        <f>IF(A62="","",Meldeformular!D70)</f>
        <v/>
      </c>
      <c r="F62" s="116" t="str">
        <f>IF(A62="","",Meldeformular!E70)</f>
        <v/>
      </c>
      <c r="G62" s="115" t="str">
        <f>IF(A62="","",Meldeformular!F70)</f>
        <v/>
      </c>
      <c r="H62" s="115" t="str">
        <f>IF(A62="","",IF(Meldeformular!I70="ja",VLOOKUP(A62,Einzelkür!$A$7:$F$106,5,FALSE),""))</f>
        <v/>
      </c>
      <c r="I62" s="115" t="str">
        <f>IF(A62="","",IF(Meldeformular!J70&lt;&gt;"",IF(ISEVEN(Meldeformular!J70)=TRUE,VLOOKUP(Meldeformular!J70,Paarkür!$I$6:$N$64,4,FALSE),VLOOKUP(Meldeformular!J70,Paarkür!$A$6:$F$64,4,FALSE)),""))</f>
        <v/>
      </c>
      <c r="J62" s="115" t="str">
        <f>IF(A62="","",IF(Meldeformular!K70&lt;&gt;"",IF(ISEVEN(Meldeformular!K70)=TRUE,VLOOKUP(Meldeformular!K70,Kleingruppen!$I$7:$N$52,3,FALSE),VLOOKUP(Meldeformular!K70,Kleingruppen!$A$7:$F$52,3,FALSE)),""))</f>
        <v/>
      </c>
      <c r="K62" s="115" t="str">
        <f>IF(C62="","",IF(Meldeformular!L70&lt;&gt;"",IF(ISEVEN(Meldeformular!L70)=TRUE,VLOOKUP(Meldeformular!L70,Großgruppen!$I$7:$N$56,3,FALSE),VLOOKUP(Meldeformular!L70,Großgruppen!$A$7:$F$56,3,FALSE)),""))</f>
        <v/>
      </c>
    </row>
    <row r="63" spans="1:11">
      <c r="A63" s="110" t="str">
        <f>IF(Meldeformular!B71="","",Meldeformular!A71)</f>
        <v/>
      </c>
      <c r="B63" s="114" t="str">
        <f>IF(A63="","",Meldeformular!B71)</f>
        <v/>
      </c>
      <c r="C63" s="115" t="str">
        <f>IF(B63="","",Meldeformular!C71)</f>
        <v/>
      </c>
      <c r="D63" s="115" t="str">
        <f>IF(C63="","",'allg. Daten'!$C$6)</f>
        <v/>
      </c>
      <c r="E63" s="115" t="str">
        <f>IF(A63="","",Meldeformular!D71)</f>
        <v/>
      </c>
      <c r="F63" s="116" t="str">
        <f>IF(A63="","",Meldeformular!E71)</f>
        <v/>
      </c>
      <c r="G63" s="115" t="str">
        <f>IF(A63="","",Meldeformular!F71)</f>
        <v/>
      </c>
      <c r="H63" s="115" t="str">
        <f>IF(A63="","",IF(Meldeformular!I71="ja",VLOOKUP(A63,Einzelkür!$A$7:$F$106,5,FALSE),""))</f>
        <v/>
      </c>
      <c r="I63" s="115" t="str">
        <f>IF(A63="","",IF(Meldeformular!J71&lt;&gt;"",IF(ISEVEN(Meldeformular!J71)=TRUE,VLOOKUP(Meldeformular!J71,Paarkür!$I$6:$N$64,4,FALSE),VLOOKUP(Meldeformular!J71,Paarkür!$A$6:$F$64,4,FALSE)),""))</f>
        <v/>
      </c>
      <c r="J63" s="115" t="str">
        <f>IF(A63="","",IF(Meldeformular!K71&lt;&gt;"",IF(ISEVEN(Meldeformular!K71)=TRUE,VLOOKUP(Meldeformular!K71,Kleingruppen!$I$7:$N$52,3,FALSE),VLOOKUP(Meldeformular!K71,Kleingruppen!$A$7:$F$52,3,FALSE)),""))</f>
        <v/>
      </c>
      <c r="K63" s="115" t="str">
        <f>IF(C63="","",IF(Meldeformular!L71&lt;&gt;"",IF(ISEVEN(Meldeformular!L71)=TRUE,VLOOKUP(Meldeformular!L71,Großgruppen!$I$7:$N$56,3,FALSE),VLOOKUP(Meldeformular!L71,Großgruppen!$A$7:$F$56,3,FALSE)),""))</f>
        <v/>
      </c>
    </row>
    <row r="64" spans="1:11">
      <c r="A64" s="110" t="str">
        <f>IF(Meldeformular!B72="","",Meldeformular!A72)</f>
        <v/>
      </c>
      <c r="B64" s="114" t="str">
        <f>IF(A64="","",Meldeformular!B72)</f>
        <v/>
      </c>
      <c r="C64" s="115" t="str">
        <f>IF(B64="","",Meldeformular!C72)</f>
        <v/>
      </c>
      <c r="D64" s="115" t="str">
        <f>IF(C64="","",'allg. Daten'!$C$6)</f>
        <v/>
      </c>
      <c r="E64" s="115" t="str">
        <f>IF(A64="","",Meldeformular!D72)</f>
        <v/>
      </c>
      <c r="F64" s="116" t="str">
        <f>IF(A64="","",Meldeformular!E72)</f>
        <v/>
      </c>
      <c r="G64" s="115" t="str">
        <f>IF(A64="","",Meldeformular!F72)</f>
        <v/>
      </c>
      <c r="H64" s="115" t="str">
        <f>IF(A64="","",IF(Meldeformular!I72="ja",VLOOKUP(A64,Einzelkür!$A$7:$F$106,5,FALSE),""))</f>
        <v/>
      </c>
      <c r="I64" s="115" t="str">
        <f>IF(A64="","",IF(Meldeformular!J72&lt;&gt;"",IF(ISEVEN(Meldeformular!J72)=TRUE,VLOOKUP(Meldeformular!J72,Paarkür!$I$6:$N$64,4,FALSE),VLOOKUP(Meldeformular!J72,Paarkür!$A$6:$F$64,4,FALSE)),""))</f>
        <v/>
      </c>
      <c r="J64" s="115" t="str">
        <f>IF(A64="","",IF(Meldeformular!K72&lt;&gt;"",IF(ISEVEN(Meldeformular!K72)=TRUE,VLOOKUP(Meldeformular!K72,Kleingruppen!$I$7:$N$52,3,FALSE),VLOOKUP(Meldeformular!K72,Kleingruppen!$A$7:$F$52,3,FALSE)),""))</f>
        <v/>
      </c>
      <c r="K64" s="115" t="str">
        <f>IF(C64="","",IF(Meldeformular!L72&lt;&gt;"",IF(ISEVEN(Meldeformular!L72)=TRUE,VLOOKUP(Meldeformular!L72,Großgruppen!$I$7:$N$56,3,FALSE),VLOOKUP(Meldeformular!L72,Großgruppen!$A$7:$F$56,3,FALSE)),""))</f>
        <v/>
      </c>
    </row>
    <row r="65" spans="1:11">
      <c r="A65" s="110" t="str">
        <f>IF(Meldeformular!B73="","",Meldeformular!A73)</f>
        <v/>
      </c>
      <c r="B65" s="114" t="str">
        <f>IF(A65="","",Meldeformular!B73)</f>
        <v/>
      </c>
      <c r="C65" s="115" t="str">
        <f>IF(B65="","",Meldeformular!C73)</f>
        <v/>
      </c>
      <c r="D65" s="115" t="str">
        <f>IF(C65="","",'allg. Daten'!$C$6)</f>
        <v/>
      </c>
      <c r="E65" s="115" t="str">
        <f>IF(A65="","",Meldeformular!D73)</f>
        <v/>
      </c>
      <c r="F65" s="116" t="str">
        <f>IF(A65="","",Meldeformular!E73)</f>
        <v/>
      </c>
      <c r="G65" s="115" t="str">
        <f>IF(A65="","",Meldeformular!F73)</f>
        <v/>
      </c>
      <c r="H65" s="115" t="str">
        <f>IF(A65="","",IF(Meldeformular!I73="ja",VLOOKUP(A65,Einzelkür!$A$7:$F$106,5,FALSE),""))</f>
        <v/>
      </c>
      <c r="I65" s="115" t="str">
        <f>IF(A65="","",IF(Meldeformular!J73&lt;&gt;"",IF(ISEVEN(Meldeformular!J73)=TRUE,VLOOKUP(Meldeformular!J73,Paarkür!$I$6:$N$64,4,FALSE),VLOOKUP(Meldeformular!J73,Paarkür!$A$6:$F$64,4,FALSE)),""))</f>
        <v/>
      </c>
      <c r="J65" s="115" t="str">
        <f>IF(A65="","",IF(Meldeformular!K73&lt;&gt;"",IF(ISEVEN(Meldeformular!K73)=TRUE,VLOOKUP(Meldeformular!K73,Kleingruppen!$I$7:$N$52,3,FALSE),VLOOKUP(Meldeformular!K73,Kleingruppen!$A$7:$F$52,3,FALSE)),""))</f>
        <v/>
      </c>
      <c r="K65" s="115" t="str">
        <f>IF(C65="","",IF(Meldeformular!L73&lt;&gt;"",IF(ISEVEN(Meldeformular!L73)=TRUE,VLOOKUP(Meldeformular!L73,Großgruppen!$I$7:$N$56,3,FALSE),VLOOKUP(Meldeformular!L73,Großgruppen!$A$7:$F$56,3,FALSE)),""))</f>
        <v/>
      </c>
    </row>
    <row r="66" spans="1:11">
      <c r="A66" s="110" t="str">
        <f>IF(Meldeformular!B74="","",Meldeformular!A74)</f>
        <v/>
      </c>
      <c r="B66" s="114" t="str">
        <f>IF(A66="","",Meldeformular!B74)</f>
        <v/>
      </c>
      <c r="C66" s="115" t="str">
        <f>IF(B66="","",Meldeformular!C74)</f>
        <v/>
      </c>
      <c r="D66" s="115" t="str">
        <f>IF(C66="","",'allg. Daten'!$C$6)</f>
        <v/>
      </c>
      <c r="E66" s="115" t="str">
        <f>IF(A66="","",Meldeformular!D74)</f>
        <v/>
      </c>
      <c r="F66" s="116" t="str">
        <f>IF(A66="","",Meldeformular!E74)</f>
        <v/>
      </c>
      <c r="G66" s="115" t="str">
        <f>IF(A66="","",Meldeformular!F74)</f>
        <v/>
      </c>
      <c r="H66" s="115" t="str">
        <f>IF(A66="","",IF(Meldeformular!I74="ja",VLOOKUP(A66,Einzelkür!$A$7:$F$106,5,FALSE),""))</f>
        <v/>
      </c>
      <c r="I66" s="115" t="str">
        <f>IF(A66="","",IF(Meldeformular!J74&lt;&gt;"",IF(ISEVEN(Meldeformular!J74)=TRUE,VLOOKUP(Meldeformular!J74,Paarkür!$I$6:$N$64,4,FALSE),VLOOKUP(Meldeformular!J74,Paarkür!$A$6:$F$64,4,FALSE)),""))</f>
        <v/>
      </c>
      <c r="J66" s="115" t="str">
        <f>IF(A66="","",IF(Meldeformular!K74&lt;&gt;"",IF(ISEVEN(Meldeformular!K74)=TRUE,VLOOKUP(Meldeformular!K74,Kleingruppen!$I$7:$N$52,3,FALSE),VLOOKUP(Meldeformular!K74,Kleingruppen!$A$7:$F$52,3,FALSE)),""))</f>
        <v/>
      </c>
      <c r="K66" s="115" t="str">
        <f>IF(C66="","",IF(Meldeformular!L74&lt;&gt;"",IF(ISEVEN(Meldeformular!L74)=TRUE,VLOOKUP(Meldeformular!L74,Großgruppen!$I$7:$N$56,3,FALSE),VLOOKUP(Meldeformular!L74,Großgruppen!$A$7:$F$56,3,FALSE)),""))</f>
        <v/>
      </c>
    </row>
    <row r="67" spans="1:11">
      <c r="A67" s="110" t="str">
        <f>IF(Meldeformular!B75="","",Meldeformular!A75)</f>
        <v/>
      </c>
      <c r="B67" s="114" t="str">
        <f>IF(A67="","",Meldeformular!B75)</f>
        <v/>
      </c>
      <c r="C67" s="115" t="str">
        <f>IF(B67="","",Meldeformular!C75)</f>
        <v/>
      </c>
      <c r="D67" s="115" t="str">
        <f>IF(C67="","",'allg. Daten'!$C$6)</f>
        <v/>
      </c>
      <c r="E67" s="115" t="str">
        <f>IF(A67="","",Meldeformular!D75)</f>
        <v/>
      </c>
      <c r="F67" s="116" t="str">
        <f>IF(A67="","",Meldeformular!E75)</f>
        <v/>
      </c>
      <c r="G67" s="115" t="str">
        <f>IF(A67="","",Meldeformular!F75)</f>
        <v/>
      </c>
      <c r="H67" s="115" t="str">
        <f>IF(A67="","",IF(Meldeformular!I75="ja",VLOOKUP(A67,Einzelkür!$A$7:$F$106,5,FALSE),""))</f>
        <v/>
      </c>
      <c r="I67" s="115" t="str">
        <f>IF(A67="","",IF(Meldeformular!J75&lt;&gt;"",IF(ISEVEN(Meldeformular!J75)=TRUE,VLOOKUP(Meldeformular!J75,Paarkür!$I$6:$N$64,4,FALSE),VLOOKUP(Meldeformular!J75,Paarkür!$A$6:$F$64,4,FALSE)),""))</f>
        <v/>
      </c>
      <c r="J67" s="115" t="str">
        <f>IF(A67="","",IF(Meldeformular!K75&lt;&gt;"",IF(ISEVEN(Meldeformular!K75)=TRUE,VLOOKUP(Meldeformular!K75,Kleingruppen!$I$7:$N$52,3,FALSE),VLOOKUP(Meldeformular!K75,Kleingruppen!$A$7:$F$52,3,FALSE)),""))</f>
        <v/>
      </c>
      <c r="K67" s="115" t="str">
        <f>IF(C67="","",IF(Meldeformular!L75&lt;&gt;"",IF(ISEVEN(Meldeformular!L75)=TRUE,VLOOKUP(Meldeformular!L75,Großgruppen!$I$7:$N$56,3,FALSE),VLOOKUP(Meldeformular!L75,Großgruppen!$A$7:$F$56,3,FALSE)),""))</f>
        <v/>
      </c>
    </row>
    <row r="68" spans="1:11">
      <c r="A68" s="110" t="str">
        <f>IF(Meldeformular!B76="","",Meldeformular!A76)</f>
        <v/>
      </c>
      <c r="B68" s="114" t="str">
        <f>IF(A68="","",Meldeformular!B76)</f>
        <v/>
      </c>
      <c r="C68" s="115" t="str">
        <f>IF(B68="","",Meldeformular!C76)</f>
        <v/>
      </c>
      <c r="D68" s="115" t="str">
        <f>IF(C68="","",'allg. Daten'!$C$6)</f>
        <v/>
      </c>
      <c r="E68" s="115" t="str">
        <f>IF(A68="","",Meldeformular!D76)</f>
        <v/>
      </c>
      <c r="F68" s="116" t="str">
        <f>IF(A68="","",Meldeformular!E76)</f>
        <v/>
      </c>
      <c r="G68" s="115" t="str">
        <f>IF(A68="","",Meldeformular!F76)</f>
        <v/>
      </c>
      <c r="H68" s="115" t="str">
        <f>IF(A68="","",IF(Meldeformular!I76="ja",VLOOKUP(A68,Einzelkür!$A$7:$F$106,5,FALSE),""))</f>
        <v/>
      </c>
      <c r="I68" s="115" t="str">
        <f>IF(A68="","",IF(Meldeformular!J76&lt;&gt;"",IF(ISEVEN(Meldeformular!J76)=TRUE,VLOOKUP(Meldeformular!J76,Paarkür!$I$6:$N$64,4,FALSE),VLOOKUP(Meldeformular!J76,Paarkür!$A$6:$F$64,4,FALSE)),""))</f>
        <v/>
      </c>
      <c r="J68" s="115" t="str">
        <f>IF(A68="","",IF(Meldeformular!K76&lt;&gt;"",IF(ISEVEN(Meldeformular!K76)=TRUE,VLOOKUP(Meldeformular!K76,Kleingruppen!$I$7:$N$52,3,FALSE),VLOOKUP(Meldeformular!K76,Kleingruppen!$A$7:$F$52,3,FALSE)),""))</f>
        <v/>
      </c>
      <c r="K68" s="115" t="str">
        <f>IF(C68="","",IF(Meldeformular!L76&lt;&gt;"",IF(ISEVEN(Meldeformular!L76)=TRUE,VLOOKUP(Meldeformular!L76,Großgruppen!$I$7:$N$56,3,FALSE),VLOOKUP(Meldeformular!L76,Großgruppen!$A$7:$F$56,3,FALSE)),""))</f>
        <v/>
      </c>
    </row>
    <row r="69" spans="1:11">
      <c r="A69" s="110" t="str">
        <f>IF(Meldeformular!B77="","",Meldeformular!A77)</f>
        <v/>
      </c>
      <c r="B69" s="114" t="str">
        <f>IF(A69="","",Meldeformular!B77)</f>
        <v/>
      </c>
      <c r="C69" s="115" t="str">
        <f>IF(B69="","",Meldeformular!C77)</f>
        <v/>
      </c>
      <c r="D69" s="115" t="str">
        <f>IF(C69="","",'allg. Daten'!$C$6)</f>
        <v/>
      </c>
      <c r="E69" s="115" t="str">
        <f>IF(A69="","",Meldeformular!D77)</f>
        <v/>
      </c>
      <c r="F69" s="116" t="str">
        <f>IF(A69="","",Meldeformular!E77)</f>
        <v/>
      </c>
      <c r="G69" s="115" t="str">
        <f>IF(A69="","",Meldeformular!F77)</f>
        <v/>
      </c>
      <c r="H69" s="115" t="str">
        <f>IF(A69="","",IF(Meldeformular!I77="ja",VLOOKUP(A69,Einzelkür!$A$7:$F$106,5,FALSE),""))</f>
        <v/>
      </c>
      <c r="I69" s="115" t="str">
        <f>IF(A69="","",IF(Meldeformular!J77&lt;&gt;"",IF(ISEVEN(Meldeformular!J77)=TRUE,VLOOKUP(Meldeformular!J77,Paarkür!$I$6:$N$64,4,FALSE),VLOOKUP(Meldeformular!J77,Paarkür!$A$6:$F$64,4,FALSE)),""))</f>
        <v/>
      </c>
      <c r="J69" s="115" t="str">
        <f>IF(A69="","",IF(Meldeformular!K77&lt;&gt;"",IF(ISEVEN(Meldeformular!K77)=TRUE,VLOOKUP(Meldeformular!K77,Kleingruppen!$I$7:$N$52,3,FALSE),VLOOKUP(Meldeformular!K77,Kleingruppen!$A$7:$F$52,3,FALSE)),""))</f>
        <v/>
      </c>
      <c r="K69" s="115" t="str">
        <f>IF(C69="","",IF(Meldeformular!L77&lt;&gt;"",IF(ISEVEN(Meldeformular!L77)=TRUE,VLOOKUP(Meldeformular!L77,Großgruppen!$I$7:$N$56,3,FALSE),VLOOKUP(Meldeformular!L77,Großgruppen!$A$7:$F$56,3,FALSE)),""))</f>
        <v/>
      </c>
    </row>
    <row r="70" spans="1:11">
      <c r="A70" s="110" t="str">
        <f>IF(Meldeformular!B78="","",Meldeformular!A78)</f>
        <v/>
      </c>
      <c r="B70" s="114" t="str">
        <f>IF(A70="","",Meldeformular!B78)</f>
        <v/>
      </c>
      <c r="C70" s="115" t="str">
        <f>IF(B70="","",Meldeformular!C78)</f>
        <v/>
      </c>
      <c r="D70" s="115" t="str">
        <f>IF(C70="","",'allg. Daten'!$C$6)</f>
        <v/>
      </c>
      <c r="E70" s="115" t="str">
        <f>IF(A70="","",Meldeformular!D78)</f>
        <v/>
      </c>
      <c r="F70" s="116" t="str">
        <f>IF(A70="","",Meldeformular!E78)</f>
        <v/>
      </c>
      <c r="G70" s="115" t="str">
        <f>IF(A70="","",Meldeformular!F78)</f>
        <v/>
      </c>
      <c r="H70" s="115" t="str">
        <f>IF(A70="","",IF(Meldeformular!I78="ja",VLOOKUP(A70,Einzelkür!$A$7:$F$106,5,FALSE),""))</f>
        <v/>
      </c>
      <c r="I70" s="115" t="str">
        <f>IF(A70="","",IF(Meldeformular!J78&lt;&gt;"",IF(ISEVEN(Meldeformular!J78)=TRUE,VLOOKUP(Meldeformular!J78,Paarkür!$I$6:$N$64,4,FALSE),VLOOKUP(Meldeformular!J78,Paarkür!$A$6:$F$64,4,FALSE)),""))</f>
        <v/>
      </c>
      <c r="J70" s="115" t="str">
        <f>IF(A70="","",IF(Meldeformular!K78&lt;&gt;"",IF(ISEVEN(Meldeformular!K78)=TRUE,VLOOKUP(Meldeformular!K78,Kleingruppen!$I$7:$N$52,3,FALSE),VLOOKUP(Meldeformular!K78,Kleingruppen!$A$7:$F$52,3,FALSE)),""))</f>
        <v/>
      </c>
      <c r="K70" s="115" t="str">
        <f>IF(C70="","",IF(Meldeformular!L78&lt;&gt;"",IF(ISEVEN(Meldeformular!L78)=TRUE,VLOOKUP(Meldeformular!L78,Großgruppen!$I$7:$N$56,3,FALSE),VLOOKUP(Meldeformular!L78,Großgruppen!$A$7:$F$56,3,FALSE)),""))</f>
        <v/>
      </c>
    </row>
    <row r="71" spans="1:11">
      <c r="A71" s="110" t="str">
        <f>IF(Meldeformular!B79="","",Meldeformular!A79)</f>
        <v/>
      </c>
      <c r="B71" s="114" t="str">
        <f>IF(A71="","",Meldeformular!B79)</f>
        <v/>
      </c>
      <c r="C71" s="115" t="str">
        <f>IF(B71="","",Meldeformular!C79)</f>
        <v/>
      </c>
      <c r="D71" s="115" t="str">
        <f>IF(C71="","",'allg. Daten'!$C$6)</f>
        <v/>
      </c>
      <c r="E71" s="115" t="str">
        <f>IF(A71="","",Meldeformular!D79)</f>
        <v/>
      </c>
      <c r="F71" s="116" t="str">
        <f>IF(A71="","",Meldeformular!E79)</f>
        <v/>
      </c>
      <c r="G71" s="115" t="str">
        <f>IF(A71="","",Meldeformular!F79)</f>
        <v/>
      </c>
      <c r="H71" s="115" t="str">
        <f>IF(A71="","",IF(Meldeformular!I79="ja",VLOOKUP(A71,Einzelkür!$A$7:$F$106,5,FALSE),""))</f>
        <v/>
      </c>
      <c r="I71" s="115" t="str">
        <f>IF(A71="","",IF(Meldeformular!J79&lt;&gt;"",IF(ISEVEN(Meldeformular!J79)=TRUE,VLOOKUP(Meldeformular!J79,Paarkür!$I$6:$N$64,4,FALSE),VLOOKUP(Meldeformular!J79,Paarkür!$A$6:$F$64,4,FALSE)),""))</f>
        <v/>
      </c>
      <c r="J71" s="115" t="str">
        <f>IF(A71="","",IF(Meldeformular!K79&lt;&gt;"",IF(ISEVEN(Meldeformular!K79)=TRUE,VLOOKUP(Meldeformular!K79,Kleingruppen!$I$7:$N$52,3,FALSE),VLOOKUP(Meldeformular!K79,Kleingruppen!$A$7:$F$52,3,FALSE)),""))</f>
        <v/>
      </c>
      <c r="K71" s="115" t="str">
        <f>IF(C71="","",IF(Meldeformular!L79&lt;&gt;"",IF(ISEVEN(Meldeformular!L79)=TRUE,VLOOKUP(Meldeformular!L79,Großgruppen!$I$7:$N$56,3,FALSE),VLOOKUP(Meldeformular!L79,Großgruppen!$A$7:$F$56,3,FALSE)),""))</f>
        <v/>
      </c>
    </row>
    <row r="72" spans="1:11">
      <c r="A72" s="110" t="str">
        <f>IF(Meldeformular!B80="","",Meldeformular!A80)</f>
        <v/>
      </c>
      <c r="B72" s="114" t="str">
        <f>IF(A72="","",Meldeformular!B80)</f>
        <v/>
      </c>
      <c r="C72" s="115" t="str">
        <f>IF(B72="","",Meldeformular!C80)</f>
        <v/>
      </c>
      <c r="D72" s="115" t="str">
        <f>IF(C72="","",'allg. Daten'!$C$6)</f>
        <v/>
      </c>
      <c r="E72" s="115" t="str">
        <f>IF(A72="","",Meldeformular!D80)</f>
        <v/>
      </c>
      <c r="F72" s="116" t="str">
        <f>IF(A72="","",Meldeformular!E80)</f>
        <v/>
      </c>
      <c r="G72" s="115" t="str">
        <f>IF(A72="","",Meldeformular!F80)</f>
        <v/>
      </c>
      <c r="H72" s="115" t="str">
        <f>IF(A72="","",IF(Meldeformular!I80="ja",VLOOKUP(A72,Einzelkür!$A$7:$F$106,5,FALSE),""))</f>
        <v/>
      </c>
      <c r="I72" s="115" t="str">
        <f>IF(A72="","",IF(Meldeformular!J80&lt;&gt;"",IF(ISEVEN(Meldeformular!J80)=TRUE,VLOOKUP(Meldeformular!J80,Paarkür!$I$6:$N$64,4,FALSE),VLOOKUP(Meldeformular!J80,Paarkür!$A$6:$F$64,4,FALSE)),""))</f>
        <v/>
      </c>
      <c r="J72" s="115" t="str">
        <f>IF(A72="","",IF(Meldeformular!K80&lt;&gt;"",IF(ISEVEN(Meldeformular!K80)=TRUE,VLOOKUP(Meldeformular!K80,Kleingruppen!$I$7:$N$52,3,FALSE),VLOOKUP(Meldeformular!K80,Kleingruppen!$A$7:$F$52,3,FALSE)),""))</f>
        <v/>
      </c>
      <c r="K72" s="115" t="str">
        <f>IF(C72="","",IF(Meldeformular!L80&lt;&gt;"",IF(ISEVEN(Meldeformular!L80)=TRUE,VLOOKUP(Meldeformular!L80,Großgruppen!$I$7:$N$56,3,FALSE),VLOOKUP(Meldeformular!L80,Großgruppen!$A$7:$F$56,3,FALSE)),""))</f>
        <v/>
      </c>
    </row>
    <row r="73" spans="1:11">
      <c r="A73" s="110" t="str">
        <f>IF(Meldeformular!B81="","",Meldeformular!A81)</f>
        <v/>
      </c>
      <c r="B73" s="114" t="str">
        <f>IF(A73="","",Meldeformular!B81)</f>
        <v/>
      </c>
      <c r="C73" s="115" t="str">
        <f>IF(B73="","",Meldeformular!C81)</f>
        <v/>
      </c>
      <c r="D73" s="115" t="str">
        <f>IF(C73="","",'allg. Daten'!$C$6)</f>
        <v/>
      </c>
      <c r="E73" s="115" t="str">
        <f>IF(A73="","",Meldeformular!D81)</f>
        <v/>
      </c>
      <c r="F73" s="116" t="str">
        <f>IF(A73="","",Meldeformular!E81)</f>
        <v/>
      </c>
      <c r="G73" s="115" t="str">
        <f>IF(A73="","",Meldeformular!F81)</f>
        <v/>
      </c>
      <c r="H73" s="115" t="str">
        <f>IF(A73="","",IF(Meldeformular!I81="ja",VLOOKUP(A73,Einzelkür!$A$7:$F$106,5,FALSE),""))</f>
        <v/>
      </c>
      <c r="I73" s="115" t="str">
        <f>IF(A73="","",IF(Meldeformular!J81&lt;&gt;"",IF(ISEVEN(Meldeformular!J81)=TRUE,VLOOKUP(Meldeformular!J81,Paarkür!$I$6:$N$64,4,FALSE),VLOOKUP(Meldeformular!J81,Paarkür!$A$6:$F$64,4,FALSE)),""))</f>
        <v/>
      </c>
      <c r="J73" s="115" t="str">
        <f>IF(A73="","",IF(Meldeformular!K81&lt;&gt;"",IF(ISEVEN(Meldeformular!K81)=TRUE,VLOOKUP(Meldeformular!K81,Kleingruppen!$I$7:$N$52,3,FALSE),VLOOKUP(Meldeformular!K81,Kleingruppen!$A$7:$F$52,3,FALSE)),""))</f>
        <v/>
      </c>
      <c r="K73" s="115" t="str">
        <f>IF(C73="","",IF(Meldeformular!L81&lt;&gt;"",IF(ISEVEN(Meldeformular!L81)=TRUE,VLOOKUP(Meldeformular!L81,Großgruppen!$I$7:$N$56,3,FALSE),VLOOKUP(Meldeformular!L81,Großgruppen!$A$7:$F$56,3,FALSE)),""))</f>
        <v/>
      </c>
    </row>
    <row r="74" spans="1:11">
      <c r="A74" s="110" t="str">
        <f>IF(Meldeformular!B82="","",Meldeformular!A82)</f>
        <v/>
      </c>
      <c r="B74" s="114" t="str">
        <f>IF(A74="","",Meldeformular!B82)</f>
        <v/>
      </c>
      <c r="C74" s="115" t="str">
        <f>IF(B74="","",Meldeformular!C82)</f>
        <v/>
      </c>
      <c r="D74" s="115" t="str">
        <f>IF(C74="","",'allg. Daten'!$C$6)</f>
        <v/>
      </c>
      <c r="E74" s="115" t="str">
        <f>IF(A74="","",Meldeformular!D82)</f>
        <v/>
      </c>
      <c r="F74" s="116" t="str">
        <f>IF(A74="","",Meldeformular!E82)</f>
        <v/>
      </c>
      <c r="G74" s="115" t="str">
        <f>IF(A74="","",Meldeformular!F82)</f>
        <v/>
      </c>
      <c r="H74" s="115" t="str">
        <f>IF(A74="","",IF(Meldeformular!I82="ja",VLOOKUP(A74,Einzelkür!$A$7:$F$106,5,FALSE),""))</f>
        <v/>
      </c>
      <c r="I74" s="115" t="str">
        <f>IF(A74="","",IF(Meldeformular!J82&lt;&gt;"",IF(ISEVEN(Meldeformular!J82)=TRUE,VLOOKUP(Meldeformular!J82,Paarkür!$I$6:$N$64,4,FALSE),VLOOKUP(Meldeformular!J82,Paarkür!$A$6:$F$64,4,FALSE)),""))</f>
        <v/>
      </c>
      <c r="J74" s="115" t="str">
        <f>IF(A74="","",IF(Meldeformular!K82&lt;&gt;"",IF(ISEVEN(Meldeformular!K82)=TRUE,VLOOKUP(Meldeformular!K82,Kleingruppen!$I$7:$N$52,3,FALSE),VLOOKUP(Meldeformular!K82,Kleingruppen!$A$7:$F$52,3,FALSE)),""))</f>
        <v/>
      </c>
      <c r="K74" s="115" t="str">
        <f>IF(C74="","",IF(Meldeformular!L82&lt;&gt;"",IF(ISEVEN(Meldeformular!L82)=TRUE,VLOOKUP(Meldeformular!L82,Großgruppen!$I$7:$N$56,3,FALSE),VLOOKUP(Meldeformular!L82,Großgruppen!$A$7:$F$56,3,FALSE)),""))</f>
        <v/>
      </c>
    </row>
    <row r="75" spans="1:11">
      <c r="A75" s="110" t="str">
        <f>IF(Meldeformular!B83="","",Meldeformular!A83)</f>
        <v/>
      </c>
      <c r="B75" s="114" t="str">
        <f>IF(A75="","",Meldeformular!B83)</f>
        <v/>
      </c>
      <c r="C75" s="115" t="str">
        <f>IF(B75="","",Meldeformular!C83)</f>
        <v/>
      </c>
      <c r="D75" s="115" t="str">
        <f>IF(C75="","",'allg. Daten'!$C$6)</f>
        <v/>
      </c>
      <c r="E75" s="115" t="str">
        <f>IF(A75="","",Meldeformular!D83)</f>
        <v/>
      </c>
      <c r="F75" s="116" t="str">
        <f>IF(A75="","",Meldeformular!E83)</f>
        <v/>
      </c>
      <c r="G75" s="115" t="str">
        <f>IF(A75="","",Meldeformular!F83)</f>
        <v/>
      </c>
      <c r="H75" s="115" t="str">
        <f>IF(A75="","",IF(Meldeformular!I83="ja",VLOOKUP(A75,Einzelkür!$A$7:$F$106,5,FALSE),""))</f>
        <v/>
      </c>
      <c r="I75" s="115" t="str">
        <f>IF(A75="","",IF(Meldeformular!J83&lt;&gt;"",IF(ISEVEN(Meldeformular!J83)=TRUE,VLOOKUP(Meldeformular!J83,Paarkür!$I$6:$N$64,4,FALSE),VLOOKUP(Meldeformular!J83,Paarkür!$A$6:$F$64,4,FALSE)),""))</f>
        <v/>
      </c>
      <c r="J75" s="115" t="str">
        <f>IF(A75="","",IF(Meldeformular!K83&lt;&gt;"",IF(ISEVEN(Meldeformular!K83)=TRUE,VLOOKUP(Meldeformular!K83,Kleingruppen!$I$7:$N$52,3,FALSE),VLOOKUP(Meldeformular!K83,Kleingruppen!$A$7:$F$52,3,FALSE)),""))</f>
        <v/>
      </c>
      <c r="K75" s="115" t="str">
        <f>IF(C75="","",IF(Meldeformular!L83&lt;&gt;"",IF(ISEVEN(Meldeformular!L83)=TRUE,VLOOKUP(Meldeformular!L83,Großgruppen!$I$7:$N$56,3,FALSE),VLOOKUP(Meldeformular!L83,Großgruppen!$A$7:$F$56,3,FALSE)),""))</f>
        <v/>
      </c>
    </row>
    <row r="76" spans="1:11">
      <c r="A76" s="110" t="str">
        <f>IF(Meldeformular!B84="","",Meldeformular!A84)</f>
        <v/>
      </c>
      <c r="B76" s="114" t="str">
        <f>IF(A76="","",Meldeformular!B84)</f>
        <v/>
      </c>
      <c r="C76" s="115" t="str">
        <f>IF(B76="","",Meldeformular!C84)</f>
        <v/>
      </c>
      <c r="D76" s="115" t="str">
        <f>IF(C76="","",'allg. Daten'!$C$6)</f>
        <v/>
      </c>
      <c r="E76" s="115" t="str">
        <f>IF(A76="","",Meldeformular!D84)</f>
        <v/>
      </c>
      <c r="F76" s="116" t="str">
        <f>IF(A76="","",Meldeformular!E84)</f>
        <v/>
      </c>
      <c r="G76" s="115" t="str">
        <f>IF(A76="","",Meldeformular!F84)</f>
        <v/>
      </c>
      <c r="H76" s="115" t="str">
        <f>IF(A76="","",IF(Meldeformular!I84="ja",VLOOKUP(A76,Einzelkür!$A$7:$F$106,5,FALSE),""))</f>
        <v/>
      </c>
      <c r="I76" s="115" t="str">
        <f>IF(A76="","",IF(Meldeformular!J84&lt;&gt;"",IF(ISEVEN(Meldeformular!J84)=TRUE,VLOOKUP(Meldeformular!J84,Paarkür!$I$6:$N$64,4,FALSE),VLOOKUP(Meldeformular!J84,Paarkür!$A$6:$F$64,4,FALSE)),""))</f>
        <v/>
      </c>
      <c r="J76" s="115" t="str">
        <f>IF(A76="","",IF(Meldeformular!K84&lt;&gt;"",IF(ISEVEN(Meldeformular!K84)=TRUE,VLOOKUP(Meldeformular!K84,Kleingruppen!$I$7:$N$52,3,FALSE),VLOOKUP(Meldeformular!K84,Kleingruppen!$A$7:$F$52,3,FALSE)),""))</f>
        <v/>
      </c>
      <c r="K76" s="115" t="str">
        <f>IF(C76="","",IF(Meldeformular!L84&lt;&gt;"",IF(ISEVEN(Meldeformular!L84)=TRUE,VLOOKUP(Meldeformular!L84,Großgruppen!$I$7:$N$56,3,FALSE),VLOOKUP(Meldeformular!L84,Großgruppen!$A$7:$F$56,3,FALSE)),""))</f>
        <v/>
      </c>
    </row>
    <row r="77" spans="1:11">
      <c r="A77" s="110" t="str">
        <f>IF(Meldeformular!B85="","",Meldeformular!A85)</f>
        <v/>
      </c>
      <c r="B77" s="114" t="str">
        <f>IF(A77="","",Meldeformular!B85)</f>
        <v/>
      </c>
      <c r="C77" s="115" t="str">
        <f>IF(B77="","",Meldeformular!C85)</f>
        <v/>
      </c>
      <c r="D77" s="115" t="str">
        <f>IF(C77="","",'allg. Daten'!$C$6)</f>
        <v/>
      </c>
      <c r="E77" s="115" t="str">
        <f>IF(A77="","",Meldeformular!D85)</f>
        <v/>
      </c>
      <c r="F77" s="116" t="str">
        <f>IF(A77="","",Meldeformular!E85)</f>
        <v/>
      </c>
      <c r="G77" s="115" t="str">
        <f>IF(A77="","",Meldeformular!F85)</f>
        <v/>
      </c>
      <c r="H77" s="115" t="str">
        <f>IF(A77="","",IF(Meldeformular!I85="ja",VLOOKUP(A77,Einzelkür!$A$7:$F$106,5,FALSE),""))</f>
        <v/>
      </c>
      <c r="I77" s="115" t="str">
        <f>IF(A77="","",IF(Meldeformular!J85&lt;&gt;"",IF(ISEVEN(Meldeformular!J85)=TRUE,VLOOKUP(Meldeformular!J85,Paarkür!$I$6:$N$64,4,FALSE),VLOOKUP(Meldeformular!J85,Paarkür!$A$6:$F$64,4,FALSE)),""))</f>
        <v/>
      </c>
      <c r="J77" s="115" t="str">
        <f>IF(A77="","",IF(Meldeformular!K85&lt;&gt;"",IF(ISEVEN(Meldeformular!K85)=TRUE,VLOOKUP(Meldeformular!K85,Kleingruppen!$I$7:$N$52,3,FALSE),VLOOKUP(Meldeformular!K85,Kleingruppen!$A$7:$F$52,3,FALSE)),""))</f>
        <v/>
      </c>
      <c r="K77" s="115" t="str">
        <f>IF(C77="","",IF(Meldeformular!L85&lt;&gt;"",IF(ISEVEN(Meldeformular!L85)=TRUE,VLOOKUP(Meldeformular!L85,Großgruppen!$I$7:$N$56,3,FALSE),VLOOKUP(Meldeformular!L85,Großgruppen!$A$7:$F$56,3,FALSE)),""))</f>
        <v/>
      </c>
    </row>
    <row r="78" spans="1:11">
      <c r="A78" s="110" t="str">
        <f>IF(Meldeformular!B86="","",Meldeformular!A86)</f>
        <v/>
      </c>
      <c r="B78" s="114" t="str">
        <f>IF(A78="","",Meldeformular!B86)</f>
        <v/>
      </c>
      <c r="C78" s="115" t="str">
        <f>IF(B78="","",Meldeformular!C86)</f>
        <v/>
      </c>
      <c r="D78" s="115" t="str">
        <f>IF(C78="","",'allg. Daten'!$C$6)</f>
        <v/>
      </c>
      <c r="E78" s="115" t="str">
        <f>IF(A78="","",Meldeformular!D86)</f>
        <v/>
      </c>
      <c r="F78" s="116" t="str">
        <f>IF(A78="","",Meldeformular!E86)</f>
        <v/>
      </c>
      <c r="G78" s="115" t="str">
        <f>IF(A78="","",Meldeformular!F86)</f>
        <v/>
      </c>
      <c r="H78" s="115" t="str">
        <f>IF(A78="","",IF(Meldeformular!I86="ja",VLOOKUP(A78,Einzelkür!$A$7:$F$106,5,FALSE),""))</f>
        <v/>
      </c>
      <c r="I78" s="115" t="str">
        <f>IF(A78="","",IF(Meldeformular!J86&lt;&gt;"",IF(ISEVEN(Meldeformular!J86)=TRUE,VLOOKUP(Meldeformular!J86,Paarkür!$I$6:$N$64,4,FALSE),VLOOKUP(Meldeformular!J86,Paarkür!$A$6:$F$64,4,FALSE)),""))</f>
        <v/>
      </c>
      <c r="J78" s="115" t="str">
        <f>IF(A78="","",IF(Meldeformular!K86&lt;&gt;"",IF(ISEVEN(Meldeformular!K86)=TRUE,VLOOKUP(Meldeformular!K86,Kleingruppen!$I$7:$N$52,3,FALSE),VLOOKUP(Meldeformular!K86,Kleingruppen!$A$7:$F$52,3,FALSE)),""))</f>
        <v/>
      </c>
      <c r="K78" s="115" t="str">
        <f>IF(C78="","",IF(Meldeformular!L86&lt;&gt;"",IF(ISEVEN(Meldeformular!L86)=TRUE,VLOOKUP(Meldeformular!L86,Großgruppen!$I$7:$N$56,3,FALSE),VLOOKUP(Meldeformular!L86,Großgruppen!$A$7:$F$56,3,FALSE)),""))</f>
        <v/>
      </c>
    </row>
    <row r="79" spans="1:11">
      <c r="A79" s="110" t="str">
        <f>IF(Meldeformular!B87="","",Meldeformular!A87)</f>
        <v/>
      </c>
      <c r="B79" s="114" t="str">
        <f>IF(A79="","",Meldeformular!B87)</f>
        <v/>
      </c>
      <c r="C79" s="115" t="str">
        <f>IF(B79="","",Meldeformular!C87)</f>
        <v/>
      </c>
      <c r="D79" s="115" t="str">
        <f>IF(C79="","",'allg. Daten'!$C$6)</f>
        <v/>
      </c>
      <c r="E79" s="115" t="str">
        <f>IF(A79="","",Meldeformular!D87)</f>
        <v/>
      </c>
      <c r="F79" s="116" t="str">
        <f>IF(A79="","",Meldeformular!E87)</f>
        <v/>
      </c>
      <c r="G79" s="115" t="str">
        <f>IF(A79="","",Meldeformular!F87)</f>
        <v/>
      </c>
      <c r="H79" s="115" t="str">
        <f>IF(A79="","",IF(Meldeformular!I87="ja",VLOOKUP(A79,Einzelkür!$A$7:$F$106,5,FALSE),""))</f>
        <v/>
      </c>
      <c r="I79" s="115" t="str">
        <f>IF(A79="","",IF(Meldeformular!J87&lt;&gt;"",IF(ISEVEN(Meldeformular!J87)=TRUE,VLOOKUP(Meldeformular!J87,Paarkür!$I$6:$N$64,4,FALSE),VLOOKUP(Meldeformular!J87,Paarkür!$A$6:$F$64,4,FALSE)),""))</f>
        <v/>
      </c>
      <c r="J79" s="115" t="str">
        <f>IF(A79="","",IF(Meldeformular!K87&lt;&gt;"",IF(ISEVEN(Meldeformular!K87)=TRUE,VLOOKUP(Meldeformular!K87,Kleingruppen!$I$7:$N$52,3,FALSE),VLOOKUP(Meldeformular!K87,Kleingruppen!$A$7:$F$52,3,FALSE)),""))</f>
        <v/>
      </c>
      <c r="K79" s="115" t="str">
        <f>IF(C79="","",IF(Meldeformular!L87&lt;&gt;"",IF(ISEVEN(Meldeformular!L87)=TRUE,VLOOKUP(Meldeformular!L87,Großgruppen!$I$7:$N$56,3,FALSE),VLOOKUP(Meldeformular!L87,Großgruppen!$A$7:$F$56,3,FALSE)),""))</f>
        <v/>
      </c>
    </row>
    <row r="80" spans="1:11">
      <c r="A80" s="110" t="str">
        <f>IF(Meldeformular!B88="","",Meldeformular!A88)</f>
        <v/>
      </c>
      <c r="B80" s="114" t="str">
        <f>IF(A80="","",Meldeformular!B88)</f>
        <v/>
      </c>
      <c r="C80" s="115" t="str">
        <f>IF(B80="","",Meldeformular!C88)</f>
        <v/>
      </c>
      <c r="D80" s="115" t="str">
        <f>IF(C80="","",'allg. Daten'!$C$6)</f>
        <v/>
      </c>
      <c r="E80" s="115" t="str">
        <f>IF(A80="","",Meldeformular!D88)</f>
        <v/>
      </c>
      <c r="F80" s="116" t="str">
        <f>IF(A80="","",Meldeformular!E88)</f>
        <v/>
      </c>
      <c r="G80" s="115" t="str">
        <f>IF(A80="","",Meldeformular!F88)</f>
        <v/>
      </c>
      <c r="H80" s="115" t="str">
        <f>IF(A80="","",IF(Meldeformular!I88="ja",VLOOKUP(A80,Einzelkür!$A$7:$F$106,5,FALSE),""))</f>
        <v/>
      </c>
      <c r="I80" s="115" t="str">
        <f>IF(A80="","",IF(Meldeformular!J88&lt;&gt;"",IF(ISEVEN(Meldeformular!J88)=TRUE,VLOOKUP(Meldeformular!J88,Paarkür!$I$6:$N$64,4,FALSE),VLOOKUP(Meldeformular!J88,Paarkür!$A$6:$F$64,4,FALSE)),""))</f>
        <v/>
      </c>
      <c r="J80" s="115" t="str">
        <f>IF(A80="","",IF(Meldeformular!K88&lt;&gt;"",IF(ISEVEN(Meldeformular!K88)=TRUE,VLOOKUP(Meldeformular!K88,Kleingruppen!$I$7:$N$52,3,FALSE),VLOOKUP(Meldeformular!K88,Kleingruppen!$A$7:$F$52,3,FALSE)),""))</f>
        <v/>
      </c>
      <c r="K80" s="115" t="str">
        <f>IF(C80="","",IF(Meldeformular!L88&lt;&gt;"",IF(ISEVEN(Meldeformular!L88)=TRUE,VLOOKUP(Meldeformular!L88,Großgruppen!$I$7:$N$56,3,FALSE),VLOOKUP(Meldeformular!L88,Großgruppen!$A$7:$F$56,3,FALSE)),""))</f>
        <v/>
      </c>
    </row>
    <row r="81" spans="1:11">
      <c r="A81" s="110" t="str">
        <f>IF(Meldeformular!B89="","",Meldeformular!A89)</f>
        <v/>
      </c>
      <c r="B81" s="114" t="str">
        <f>IF(A81="","",Meldeformular!B89)</f>
        <v/>
      </c>
      <c r="C81" s="115" t="str">
        <f>IF(B81="","",Meldeformular!C89)</f>
        <v/>
      </c>
      <c r="D81" s="115" t="str">
        <f>IF(C81="","",'allg. Daten'!$C$6)</f>
        <v/>
      </c>
      <c r="E81" s="115" t="str">
        <f>IF(A81="","",Meldeformular!D89)</f>
        <v/>
      </c>
      <c r="F81" s="116" t="str">
        <f>IF(A81="","",Meldeformular!E89)</f>
        <v/>
      </c>
      <c r="G81" s="115" t="str">
        <f>IF(A81="","",Meldeformular!F89)</f>
        <v/>
      </c>
      <c r="H81" s="115" t="str">
        <f>IF(A81="","",IF(Meldeformular!I89="ja",VLOOKUP(A81,Einzelkür!$A$7:$F$106,5,FALSE),""))</f>
        <v/>
      </c>
      <c r="I81" s="115" t="str">
        <f>IF(A81="","",IF(Meldeformular!J89&lt;&gt;"",IF(ISEVEN(Meldeformular!J89)=TRUE,VLOOKUP(Meldeformular!J89,Paarkür!$I$6:$N$64,4,FALSE),VLOOKUP(Meldeformular!J89,Paarkür!$A$6:$F$64,4,FALSE)),""))</f>
        <v/>
      </c>
      <c r="J81" s="115" t="str">
        <f>IF(A81="","",IF(Meldeformular!K89&lt;&gt;"",IF(ISEVEN(Meldeformular!K89)=TRUE,VLOOKUP(Meldeformular!K89,Kleingruppen!$I$7:$N$52,3,FALSE),VLOOKUP(Meldeformular!K89,Kleingruppen!$A$7:$F$52,3,FALSE)),""))</f>
        <v/>
      </c>
      <c r="K81" s="115" t="str">
        <f>IF(C81="","",IF(Meldeformular!L89&lt;&gt;"",IF(ISEVEN(Meldeformular!L89)=TRUE,VLOOKUP(Meldeformular!L89,Großgruppen!$I$7:$N$56,3,FALSE),VLOOKUP(Meldeformular!L89,Großgruppen!$A$7:$F$56,3,FALSE)),""))</f>
        <v/>
      </c>
    </row>
    <row r="82" spans="1:11">
      <c r="A82" s="110" t="str">
        <f>IF(Meldeformular!B90="","",Meldeformular!A90)</f>
        <v/>
      </c>
      <c r="B82" s="114" t="str">
        <f>IF(A82="","",Meldeformular!B90)</f>
        <v/>
      </c>
      <c r="C82" s="115" t="str">
        <f>IF(B82="","",Meldeformular!C90)</f>
        <v/>
      </c>
      <c r="D82" s="115" t="str">
        <f>IF(C82="","",'allg. Daten'!$C$6)</f>
        <v/>
      </c>
      <c r="E82" s="115" t="str">
        <f>IF(A82="","",Meldeformular!D90)</f>
        <v/>
      </c>
      <c r="F82" s="116" t="str">
        <f>IF(A82="","",Meldeformular!E90)</f>
        <v/>
      </c>
      <c r="G82" s="115" t="str">
        <f>IF(A82="","",Meldeformular!F90)</f>
        <v/>
      </c>
      <c r="H82" s="115" t="str">
        <f>IF(A82="","",IF(Meldeformular!I90="ja",VLOOKUP(A82,Einzelkür!$A$7:$F$106,5,FALSE),""))</f>
        <v/>
      </c>
      <c r="I82" s="115" t="str">
        <f>IF(A82="","",IF(Meldeformular!J90&lt;&gt;"",IF(ISEVEN(Meldeformular!J90)=TRUE,VLOOKUP(Meldeformular!J90,Paarkür!$I$6:$N$64,4,FALSE),VLOOKUP(Meldeformular!J90,Paarkür!$A$6:$F$64,4,FALSE)),""))</f>
        <v/>
      </c>
      <c r="J82" s="115" t="str">
        <f>IF(A82="","",IF(Meldeformular!K90&lt;&gt;"",IF(ISEVEN(Meldeformular!K90)=TRUE,VLOOKUP(Meldeformular!K90,Kleingruppen!$I$7:$N$52,3,FALSE),VLOOKUP(Meldeformular!K90,Kleingruppen!$A$7:$F$52,3,FALSE)),""))</f>
        <v/>
      </c>
      <c r="K82" s="115" t="str">
        <f>IF(C82="","",IF(Meldeformular!L90&lt;&gt;"",IF(ISEVEN(Meldeformular!L90)=TRUE,VLOOKUP(Meldeformular!L90,Großgruppen!$I$7:$N$56,3,FALSE),VLOOKUP(Meldeformular!L90,Großgruppen!$A$7:$F$56,3,FALSE)),""))</f>
        <v/>
      </c>
    </row>
    <row r="83" spans="1:11">
      <c r="A83" s="110" t="str">
        <f>IF(Meldeformular!B91="","",Meldeformular!A91)</f>
        <v/>
      </c>
      <c r="B83" s="114" t="str">
        <f>IF(A83="","",Meldeformular!B91)</f>
        <v/>
      </c>
      <c r="C83" s="115" t="str">
        <f>IF(B83="","",Meldeformular!C91)</f>
        <v/>
      </c>
      <c r="D83" s="115" t="str">
        <f>IF(C83="","",'allg. Daten'!$C$6)</f>
        <v/>
      </c>
      <c r="E83" s="115" t="str">
        <f>IF(A83="","",Meldeformular!D91)</f>
        <v/>
      </c>
      <c r="F83" s="116" t="str">
        <f>IF(A83="","",Meldeformular!E91)</f>
        <v/>
      </c>
      <c r="G83" s="115" t="str">
        <f>IF(A83="","",Meldeformular!F91)</f>
        <v/>
      </c>
      <c r="H83" s="115" t="str">
        <f>IF(A83="","",IF(Meldeformular!I91="ja",VLOOKUP(A83,Einzelkür!$A$7:$F$106,5,FALSE),""))</f>
        <v/>
      </c>
      <c r="I83" s="115" t="str">
        <f>IF(A83="","",IF(Meldeformular!J91&lt;&gt;"",IF(ISEVEN(Meldeformular!J91)=TRUE,VLOOKUP(Meldeformular!J91,Paarkür!$I$6:$N$64,4,FALSE),VLOOKUP(Meldeformular!J91,Paarkür!$A$6:$F$64,4,FALSE)),""))</f>
        <v/>
      </c>
      <c r="J83" s="115" t="str">
        <f>IF(A83="","",IF(Meldeformular!K91&lt;&gt;"",IF(ISEVEN(Meldeformular!K91)=TRUE,VLOOKUP(Meldeformular!K91,Kleingruppen!$I$7:$N$52,3,FALSE),VLOOKUP(Meldeformular!K91,Kleingruppen!$A$7:$F$52,3,FALSE)),""))</f>
        <v/>
      </c>
      <c r="K83" s="115" t="str">
        <f>IF(C83="","",IF(Meldeformular!L91&lt;&gt;"",IF(ISEVEN(Meldeformular!L91)=TRUE,VLOOKUP(Meldeformular!L91,Großgruppen!$I$7:$N$56,3,FALSE),VLOOKUP(Meldeformular!L91,Großgruppen!$A$7:$F$56,3,FALSE)),""))</f>
        <v/>
      </c>
    </row>
    <row r="84" spans="1:11">
      <c r="A84" s="110" t="str">
        <f>IF(Meldeformular!B92="","",Meldeformular!A92)</f>
        <v/>
      </c>
      <c r="B84" s="114" t="str">
        <f>IF(A84="","",Meldeformular!B92)</f>
        <v/>
      </c>
      <c r="C84" s="115" t="str">
        <f>IF(B84="","",Meldeformular!C92)</f>
        <v/>
      </c>
      <c r="D84" s="115" t="str">
        <f>IF(C84="","",'allg. Daten'!$C$6)</f>
        <v/>
      </c>
      <c r="E84" s="115" t="str">
        <f>IF(A84="","",Meldeformular!D92)</f>
        <v/>
      </c>
      <c r="F84" s="116" t="str">
        <f>IF(A84="","",Meldeformular!E92)</f>
        <v/>
      </c>
      <c r="G84" s="115" t="str">
        <f>IF(A84="","",Meldeformular!F92)</f>
        <v/>
      </c>
      <c r="H84" s="115" t="str">
        <f>IF(A84="","",IF(Meldeformular!I92="ja",VLOOKUP(A84,Einzelkür!$A$7:$F$106,5,FALSE),""))</f>
        <v/>
      </c>
      <c r="I84" s="115" t="str">
        <f>IF(A84="","",IF(Meldeformular!J92&lt;&gt;"",IF(ISEVEN(Meldeformular!J92)=TRUE,VLOOKUP(Meldeformular!J92,Paarkür!$I$6:$N$64,4,FALSE),VLOOKUP(Meldeformular!J92,Paarkür!$A$6:$F$64,4,FALSE)),""))</f>
        <v/>
      </c>
      <c r="J84" s="115" t="str">
        <f>IF(A84="","",IF(Meldeformular!K92&lt;&gt;"",IF(ISEVEN(Meldeformular!K92)=TRUE,VLOOKUP(Meldeformular!K92,Kleingruppen!$I$7:$N$52,3,FALSE),VLOOKUP(Meldeformular!K92,Kleingruppen!$A$7:$F$52,3,FALSE)),""))</f>
        <v/>
      </c>
      <c r="K84" s="115" t="str">
        <f>IF(C84="","",IF(Meldeformular!L92&lt;&gt;"",IF(ISEVEN(Meldeformular!L92)=TRUE,VLOOKUP(Meldeformular!L92,Großgruppen!$I$7:$N$56,3,FALSE),VLOOKUP(Meldeformular!L92,Großgruppen!$A$7:$F$56,3,FALSE)),""))</f>
        <v/>
      </c>
    </row>
    <row r="85" spans="1:11">
      <c r="A85" s="110" t="str">
        <f>IF(Meldeformular!B93="","",Meldeformular!A93)</f>
        <v/>
      </c>
      <c r="B85" s="114" t="str">
        <f>IF(A85="","",Meldeformular!B93)</f>
        <v/>
      </c>
      <c r="C85" s="115" t="str">
        <f>IF(B85="","",Meldeformular!C93)</f>
        <v/>
      </c>
      <c r="D85" s="115" t="str">
        <f>IF(C85="","",'allg. Daten'!$C$6)</f>
        <v/>
      </c>
      <c r="E85" s="115" t="str">
        <f>IF(A85="","",Meldeformular!D93)</f>
        <v/>
      </c>
      <c r="F85" s="116" t="str">
        <f>IF(A85="","",Meldeformular!E93)</f>
        <v/>
      </c>
      <c r="G85" s="115" t="str">
        <f>IF(A85="","",Meldeformular!F93)</f>
        <v/>
      </c>
      <c r="H85" s="115" t="str">
        <f>IF(A85="","",IF(Meldeformular!I93="ja",VLOOKUP(A85,Einzelkür!$A$7:$F$106,5,FALSE),""))</f>
        <v/>
      </c>
      <c r="I85" s="115" t="str">
        <f>IF(A85="","",IF(Meldeformular!J93&lt;&gt;"",IF(ISEVEN(Meldeformular!J93)=TRUE,VLOOKUP(Meldeformular!J93,Paarkür!$I$6:$N$64,4,FALSE),VLOOKUP(Meldeformular!J93,Paarkür!$A$6:$F$64,4,FALSE)),""))</f>
        <v/>
      </c>
      <c r="J85" s="115" t="str">
        <f>IF(A85="","",IF(Meldeformular!K93&lt;&gt;"",IF(ISEVEN(Meldeformular!K93)=TRUE,VLOOKUP(Meldeformular!K93,Kleingruppen!$I$7:$N$52,3,FALSE),VLOOKUP(Meldeformular!K93,Kleingruppen!$A$7:$F$52,3,FALSE)),""))</f>
        <v/>
      </c>
      <c r="K85" s="115" t="str">
        <f>IF(C85="","",IF(Meldeformular!L93&lt;&gt;"",IF(ISEVEN(Meldeformular!L93)=TRUE,VLOOKUP(Meldeformular!L93,Großgruppen!$I$7:$N$56,3,FALSE),VLOOKUP(Meldeformular!L93,Großgruppen!$A$7:$F$56,3,FALSE)),""))</f>
        <v/>
      </c>
    </row>
    <row r="86" spans="1:11">
      <c r="A86" s="110" t="str">
        <f>IF(Meldeformular!B94="","",Meldeformular!A94)</f>
        <v/>
      </c>
      <c r="B86" s="114" t="str">
        <f>IF(A86="","",Meldeformular!B94)</f>
        <v/>
      </c>
      <c r="C86" s="115" t="str">
        <f>IF(B86="","",Meldeformular!C94)</f>
        <v/>
      </c>
      <c r="D86" s="115" t="str">
        <f>IF(C86="","",'allg. Daten'!$C$6)</f>
        <v/>
      </c>
      <c r="E86" s="115" t="str">
        <f>IF(A86="","",Meldeformular!D94)</f>
        <v/>
      </c>
      <c r="F86" s="116" t="str">
        <f>IF(A86="","",Meldeformular!E94)</f>
        <v/>
      </c>
      <c r="G86" s="115" t="str">
        <f>IF(A86="","",Meldeformular!F94)</f>
        <v/>
      </c>
      <c r="H86" s="115" t="str">
        <f>IF(A86="","",IF(Meldeformular!I94="ja",VLOOKUP(A86,Einzelkür!$A$7:$F$106,5,FALSE),""))</f>
        <v/>
      </c>
      <c r="I86" s="115" t="str">
        <f>IF(A86="","",IF(Meldeformular!J94&lt;&gt;"",IF(ISEVEN(Meldeformular!J94)=TRUE,VLOOKUP(Meldeformular!J94,Paarkür!$I$6:$N$64,4,FALSE),VLOOKUP(Meldeformular!J94,Paarkür!$A$6:$F$64,4,FALSE)),""))</f>
        <v/>
      </c>
      <c r="J86" s="115" t="str">
        <f>IF(A86="","",IF(Meldeformular!K94&lt;&gt;"",IF(ISEVEN(Meldeformular!K94)=TRUE,VLOOKUP(Meldeformular!K94,Kleingruppen!$I$7:$N$52,3,FALSE),VLOOKUP(Meldeformular!K94,Kleingruppen!$A$7:$F$52,3,FALSE)),""))</f>
        <v/>
      </c>
      <c r="K86" s="115" t="str">
        <f>IF(C86="","",IF(Meldeformular!L94&lt;&gt;"",IF(ISEVEN(Meldeformular!L94)=TRUE,VLOOKUP(Meldeformular!L94,Großgruppen!$I$7:$N$56,3,FALSE),VLOOKUP(Meldeformular!L94,Großgruppen!$A$7:$F$56,3,FALSE)),""))</f>
        <v/>
      </c>
    </row>
    <row r="87" spans="1:11">
      <c r="A87" s="110" t="str">
        <f>IF(Meldeformular!B95="","",Meldeformular!A95)</f>
        <v/>
      </c>
      <c r="B87" s="114" t="str">
        <f>IF(A87="","",Meldeformular!B95)</f>
        <v/>
      </c>
      <c r="C87" s="115" t="str">
        <f>IF(B87="","",Meldeformular!C95)</f>
        <v/>
      </c>
      <c r="D87" s="115" t="str">
        <f>IF(C87="","",'allg. Daten'!$C$6)</f>
        <v/>
      </c>
      <c r="E87" s="115" t="str">
        <f>IF(A87="","",Meldeformular!D95)</f>
        <v/>
      </c>
      <c r="F87" s="116" t="str">
        <f>IF(A87="","",Meldeformular!E95)</f>
        <v/>
      </c>
      <c r="G87" s="115" t="str">
        <f>IF(A87="","",Meldeformular!F95)</f>
        <v/>
      </c>
      <c r="H87" s="115" t="str">
        <f>IF(A87="","",IF(Meldeformular!I95="ja",VLOOKUP(A87,Einzelkür!$A$7:$F$106,5,FALSE),""))</f>
        <v/>
      </c>
      <c r="I87" s="115" t="str">
        <f>IF(A87="","",IF(Meldeformular!J95&lt;&gt;"",IF(ISEVEN(Meldeformular!J95)=TRUE,VLOOKUP(Meldeformular!J95,Paarkür!$I$6:$N$64,4,FALSE),VLOOKUP(Meldeformular!J95,Paarkür!$A$6:$F$64,4,FALSE)),""))</f>
        <v/>
      </c>
      <c r="J87" s="115" t="str">
        <f>IF(A87="","",IF(Meldeformular!K95&lt;&gt;"",IF(ISEVEN(Meldeformular!K95)=TRUE,VLOOKUP(Meldeformular!K95,Kleingruppen!$I$7:$N$52,3,FALSE),VLOOKUP(Meldeformular!K95,Kleingruppen!$A$7:$F$52,3,FALSE)),""))</f>
        <v/>
      </c>
      <c r="K87" s="115" t="str">
        <f>IF(C87="","",IF(Meldeformular!L95&lt;&gt;"",IF(ISEVEN(Meldeformular!L95)=TRUE,VLOOKUP(Meldeformular!L95,Großgruppen!$I$7:$N$56,3,FALSE),VLOOKUP(Meldeformular!L95,Großgruppen!$A$7:$F$56,3,FALSE)),""))</f>
        <v/>
      </c>
    </row>
    <row r="88" spans="1:11">
      <c r="A88" s="110" t="str">
        <f>IF(Meldeformular!B96="","",Meldeformular!A96)</f>
        <v/>
      </c>
      <c r="B88" s="114" t="str">
        <f>IF(A88="","",Meldeformular!B96)</f>
        <v/>
      </c>
      <c r="C88" s="115" t="str">
        <f>IF(B88="","",Meldeformular!C96)</f>
        <v/>
      </c>
      <c r="D88" s="115" t="str">
        <f>IF(C88="","",'allg. Daten'!$C$6)</f>
        <v/>
      </c>
      <c r="E88" s="115" t="str">
        <f>IF(A88="","",Meldeformular!D96)</f>
        <v/>
      </c>
      <c r="F88" s="116" t="str">
        <f>IF(A88="","",Meldeformular!E96)</f>
        <v/>
      </c>
      <c r="G88" s="115" t="str">
        <f>IF(A88="","",Meldeformular!F96)</f>
        <v/>
      </c>
      <c r="H88" s="115" t="str">
        <f>IF(A88="","",IF(Meldeformular!I96="ja",VLOOKUP(A88,Einzelkür!$A$7:$F$106,5,FALSE),""))</f>
        <v/>
      </c>
      <c r="I88" s="115" t="str">
        <f>IF(A88="","",IF(Meldeformular!J96&lt;&gt;"",IF(ISEVEN(Meldeformular!J96)=TRUE,VLOOKUP(Meldeformular!J96,Paarkür!$I$6:$N$64,4,FALSE),VLOOKUP(Meldeformular!J96,Paarkür!$A$6:$F$64,4,FALSE)),""))</f>
        <v/>
      </c>
      <c r="J88" s="115" t="str">
        <f>IF(A88="","",IF(Meldeformular!K96&lt;&gt;"",IF(ISEVEN(Meldeformular!K96)=TRUE,VLOOKUP(Meldeformular!K96,Kleingruppen!$I$7:$N$52,3,FALSE),VLOOKUP(Meldeformular!K96,Kleingruppen!$A$7:$F$52,3,FALSE)),""))</f>
        <v/>
      </c>
      <c r="K88" s="115" t="str">
        <f>IF(C88="","",IF(Meldeformular!L96&lt;&gt;"",IF(ISEVEN(Meldeformular!L96)=TRUE,VLOOKUP(Meldeformular!L96,Großgruppen!$I$7:$N$56,3,FALSE),VLOOKUP(Meldeformular!L96,Großgruppen!$A$7:$F$56,3,FALSE)),""))</f>
        <v/>
      </c>
    </row>
    <row r="89" spans="1:11">
      <c r="A89" s="110" t="str">
        <f>IF(Meldeformular!B97="","",Meldeformular!A97)</f>
        <v/>
      </c>
      <c r="B89" s="114" t="str">
        <f>IF(A89="","",Meldeformular!B97)</f>
        <v/>
      </c>
      <c r="C89" s="115" t="str">
        <f>IF(B89="","",Meldeformular!C97)</f>
        <v/>
      </c>
      <c r="D89" s="115" t="str">
        <f>IF(C89="","",'allg. Daten'!$C$6)</f>
        <v/>
      </c>
      <c r="E89" s="115" t="str">
        <f>IF(A89="","",Meldeformular!D97)</f>
        <v/>
      </c>
      <c r="F89" s="116" t="str">
        <f>IF(A89="","",Meldeformular!E97)</f>
        <v/>
      </c>
      <c r="G89" s="115" t="str">
        <f>IF(A89="","",Meldeformular!F97)</f>
        <v/>
      </c>
      <c r="H89" s="115" t="str">
        <f>IF(A89="","",IF(Meldeformular!I97="ja",VLOOKUP(A89,Einzelkür!$A$7:$F$106,5,FALSE),""))</f>
        <v/>
      </c>
      <c r="I89" s="115" t="str">
        <f>IF(A89="","",IF(Meldeformular!J97&lt;&gt;"",IF(ISEVEN(Meldeformular!J97)=TRUE,VLOOKUP(Meldeformular!J97,Paarkür!$I$6:$N$64,4,FALSE),VLOOKUP(Meldeformular!J97,Paarkür!$A$6:$F$64,4,FALSE)),""))</f>
        <v/>
      </c>
      <c r="J89" s="115" t="str">
        <f>IF(A89="","",IF(Meldeformular!K97&lt;&gt;"",IF(ISEVEN(Meldeformular!K97)=TRUE,VLOOKUP(Meldeformular!K97,Kleingruppen!$I$7:$N$52,3,FALSE),VLOOKUP(Meldeformular!K97,Kleingruppen!$A$7:$F$52,3,FALSE)),""))</f>
        <v/>
      </c>
      <c r="K89" s="115" t="str">
        <f>IF(C89="","",IF(Meldeformular!L97&lt;&gt;"",IF(ISEVEN(Meldeformular!L97)=TRUE,VLOOKUP(Meldeformular!L97,Großgruppen!$I$7:$N$56,3,FALSE),VLOOKUP(Meldeformular!L97,Großgruppen!$A$7:$F$56,3,FALSE)),""))</f>
        <v/>
      </c>
    </row>
    <row r="90" spans="1:11">
      <c r="A90" s="110" t="str">
        <f>IF(Meldeformular!B98="","",Meldeformular!A98)</f>
        <v/>
      </c>
      <c r="B90" s="114" t="str">
        <f>IF(A90="","",Meldeformular!B98)</f>
        <v/>
      </c>
      <c r="C90" s="115" t="str">
        <f>IF(B90="","",Meldeformular!C98)</f>
        <v/>
      </c>
      <c r="D90" s="115" t="str">
        <f>IF(C90="","",'allg. Daten'!$C$6)</f>
        <v/>
      </c>
      <c r="E90" s="115" t="str">
        <f>IF(A90="","",Meldeformular!D98)</f>
        <v/>
      </c>
      <c r="F90" s="116" t="str">
        <f>IF(A90="","",Meldeformular!E98)</f>
        <v/>
      </c>
      <c r="G90" s="115" t="str">
        <f>IF(A90="","",Meldeformular!F98)</f>
        <v/>
      </c>
      <c r="H90" s="115" t="str">
        <f>IF(A90="","",IF(Meldeformular!I98="ja",VLOOKUP(A90,Einzelkür!$A$7:$F$106,5,FALSE),""))</f>
        <v/>
      </c>
      <c r="I90" s="115" t="str">
        <f>IF(A90="","",IF(Meldeformular!J98&lt;&gt;"",IF(ISEVEN(Meldeformular!J98)=TRUE,VLOOKUP(Meldeformular!J98,Paarkür!$I$6:$N$64,4,FALSE),VLOOKUP(Meldeformular!J98,Paarkür!$A$6:$F$64,4,FALSE)),""))</f>
        <v/>
      </c>
      <c r="J90" s="115" t="str">
        <f>IF(A90="","",IF(Meldeformular!K98&lt;&gt;"",IF(ISEVEN(Meldeformular!K98)=TRUE,VLOOKUP(Meldeformular!K98,Kleingruppen!$I$7:$N$52,3,FALSE),VLOOKUP(Meldeformular!K98,Kleingruppen!$A$7:$F$52,3,FALSE)),""))</f>
        <v/>
      </c>
      <c r="K90" s="115" t="str">
        <f>IF(C90="","",IF(Meldeformular!L98&lt;&gt;"",IF(ISEVEN(Meldeformular!L98)=TRUE,VLOOKUP(Meldeformular!L98,Großgruppen!$I$7:$N$56,3,FALSE),VLOOKUP(Meldeformular!L98,Großgruppen!$A$7:$F$56,3,FALSE)),""))</f>
        <v/>
      </c>
    </row>
    <row r="91" spans="1:11">
      <c r="A91" s="110" t="str">
        <f>IF(Meldeformular!B99="","",Meldeformular!A99)</f>
        <v/>
      </c>
      <c r="B91" s="114" t="str">
        <f>IF(A91="","",Meldeformular!B99)</f>
        <v/>
      </c>
      <c r="C91" s="115" t="str">
        <f>IF(B91="","",Meldeformular!C99)</f>
        <v/>
      </c>
      <c r="D91" s="115" t="str">
        <f>IF(C91="","",'allg. Daten'!$C$6)</f>
        <v/>
      </c>
      <c r="E91" s="115" t="str">
        <f>IF(A91="","",Meldeformular!D99)</f>
        <v/>
      </c>
      <c r="F91" s="116" t="str">
        <f>IF(A91="","",Meldeformular!E99)</f>
        <v/>
      </c>
      <c r="G91" s="115" t="str">
        <f>IF(A91="","",Meldeformular!F99)</f>
        <v/>
      </c>
      <c r="H91" s="115" t="str">
        <f>IF(A91="","",IF(Meldeformular!I99="ja",VLOOKUP(A91,Einzelkür!$A$7:$F$106,5,FALSE),""))</f>
        <v/>
      </c>
      <c r="I91" s="115" t="str">
        <f>IF(A91="","",IF(Meldeformular!J99&lt;&gt;"",IF(ISEVEN(Meldeformular!J99)=TRUE,VLOOKUP(Meldeformular!J99,Paarkür!$I$6:$N$64,4,FALSE),VLOOKUP(Meldeformular!J99,Paarkür!$A$6:$F$64,4,FALSE)),""))</f>
        <v/>
      </c>
      <c r="J91" s="115" t="str">
        <f>IF(A91="","",IF(Meldeformular!K99&lt;&gt;"",IF(ISEVEN(Meldeformular!K99)=TRUE,VLOOKUP(Meldeformular!K99,Kleingruppen!$I$7:$N$52,3,FALSE),VLOOKUP(Meldeformular!K99,Kleingruppen!$A$7:$F$52,3,FALSE)),""))</f>
        <v/>
      </c>
      <c r="K91" s="115" t="str">
        <f>IF(C91="","",IF(Meldeformular!L99&lt;&gt;"",IF(ISEVEN(Meldeformular!L99)=TRUE,VLOOKUP(Meldeformular!L99,Großgruppen!$I$7:$N$56,3,FALSE),VLOOKUP(Meldeformular!L99,Großgruppen!$A$7:$F$56,3,FALSE)),""))</f>
        <v/>
      </c>
    </row>
    <row r="92" spans="1:11">
      <c r="A92" s="110" t="str">
        <f>IF(Meldeformular!B100="","",Meldeformular!A100)</f>
        <v/>
      </c>
      <c r="B92" s="114" t="str">
        <f>IF(A92="","",Meldeformular!B100)</f>
        <v/>
      </c>
      <c r="C92" s="115" t="str">
        <f>IF(B92="","",Meldeformular!C100)</f>
        <v/>
      </c>
      <c r="D92" s="115" t="str">
        <f>IF(C92="","",'allg. Daten'!$C$6)</f>
        <v/>
      </c>
      <c r="E92" s="115" t="str">
        <f>IF(A92="","",Meldeformular!D100)</f>
        <v/>
      </c>
      <c r="F92" s="116" t="str">
        <f>IF(A92="","",Meldeformular!E100)</f>
        <v/>
      </c>
      <c r="G92" s="115" t="str">
        <f>IF(A92="","",Meldeformular!F100)</f>
        <v/>
      </c>
      <c r="H92" s="115" t="str">
        <f>IF(A92="","",IF(Meldeformular!I100="ja",VLOOKUP(A92,Einzelkür!$A$7:$F$106,5,FALSE),""))</f>
        <v/>
      </c>
      <c r="I92" s="115" t="str">
        <f>IF(A92="","",IF(Meldeformular!J100&lt;&gt;"",IF(ISEVEN(Meldeformular!J100)=TRUE,VLOOKUP(Meldeformular!J100,Paarkür!$I$6:$N$64,4,FALSE),VLOOKUP(Meldeformular!J100,Paarkür!$A$6:$F$64,4,FALSE)),""))</f>
        <v/>
      </c>
      <c r="J92" s="115" t="str">
        <f>IF(A92="","",IF(Meldeformular!K100&lt;&gt;"",IF(ISEVEN(Meldeformular!K100)=TRUE,VLOOKUP(Meldeformular!K100,Kleingruppen!$I$7:$N$52,3,FALSE),VLOOKUP(Meldeformular!K100,Kleingruppen!$A$7:$F$52,3,FALSE)),""))</f>
        <v/>
      </c>
      <c r="K92" s="115" t="str">
        <f>IF(C92="","",IF(Meldeformular!L100&lt;&gt;"",IF(ISEVEN(Meldeformular!L100)=TRUE,VLOOKUP(Meldeformular!L100,Großgruppen!$I$7:$N$56,3,FALSE),VLOOKUP(Meldeformular!L100,Großgruppen!$A$7:$F$56,3,FALSE)),""))</f>
        <v/>
      </c>
    </row>
    <row r="93" spans="1:11">
      <c r="A93" s="110" t="str">
        <f>IF(Meldeformular!B101="","",Meldeformular!A101)</f>
        <v/>
      </c>
      <c r="B93" s="114" t="str">
        <f>IF(A93="","",Meldeformular!B101)</f>
        <v/>
      </c>
      <c r="C93" s="115" t="str">
        <f>IF(B93="","",Meldeformular!C101)</f>
        <v/>
      </c>
      <c r="D93" s="115" t="str">
        <f>IF(C93="","",'allg. Daten'!$C$6)</f>
        <v/>
      </c>
      <c r="E93" s="115" t="str">
        <f>IF(A93="","",Meldeformular!D101)</f>
        <v/>
      </c>
      <c r="F93" s="116" t="str">
        <f>IF(A93="","",Meldeformular!E101)</f>
        <v/>
      </c>
      <c r="G93" s="115" t="str">
        <f>IF(A93="","",Meldeformular!F101)</f>
        <v/>
      </c>
      <c r="H93" s="115" t="str">
        <f>IF(A93="","",IF(Meldeformular!I101="ja",VLOOKUP(A93,Einzelkür!$A$7:$F$106,5,FALSE),""))</f>
        <v/>
      </c>
      <c r="I93" s="115" t="str">
        <f>IF(A93="","",IF(Meldeformular!J101&lt;&gt;"",IF(ISEVEN(Meldeformular!J101)=TRUE,VLOOKUP(Meldeformular!J101,Paarkür!$I$6:$N$64,4,FALSE),VLOOKUP(Meldeformular!J101,Paarkür!$A$6:$F$64,4,FALSE)),""))</f>
        <v/>
      </c>
      <c r="J93" s="115" t="str">
        <f>IF(A93="","",IF(Meldeformular!K101&lt;&gt;"",IF(ISEVEN(Meldeformular!K101)=TRUE,VLOOKUP(Meldeformular!K101,Kleingruppen!$I$7:$N$52,3,FALSE),VLOOKUP(Meldeformular!K101,Kleingruppen!$A$7:$F$52,3,FALSE)),""))</f>
        <v/>
      </c>
      <c r="K93" s="115" t="str">
        <f>IF(C93="","",IF(Meldeformular!L101&lt;&gt;"",IF(ISEVEN(Meldeformular!L101)=TRUE,VLOOKUP(Meldeformular!L101,Großgruppen!$I$7:$N$56,3,FALSE),VLOOKUP(Meldeformular!L101,Großgruppen!$A$7:$F$56,3,FALSE)),""))</f>
        <v/>
      </c>
    </row>
    <row r="94" spans="1:11">
      <c r="A94" s="110" t="str">
        <f>IF(Meldeformular!B102="","",Meldeformular!A102)</f>
        <v/>
      </c>
      <c r="B94" s="114" t="str">
        <f>IF(A94="","",Meldeformular!B102)</f>
        <v/>
      </c>
      <c r="C94" s="115" t="str">
        <f>IF(B94="","",Meldeformular!C102)</f>
        <v/>
      </c>
      <c r="D94" s="115" t="str">
        <f>IF(C94="","",'allg. Daten'!$C$6)</f>
        <v/>
      </c>
      <c r="E94" s="115" t="str">
        <f>IF(A94="","",Meldeformular!D102)</f>
        <v/>
      </c>
      <c r="F94" s="116" t="str">
        <f>IF(A94="","",Meldeformular!E102)</f>
        <v/>
      </c>
      <c r="G94" s="115" t="str">
        <f>IF(A94="","",Meldeformular!F102)</f>
        <v/>
      </c>
      <c r="H94" s="115" t="str">
        <f>IF(A94="","",IF(Meldeformular!I102="ja",VLOOKUP(A94,Einzelkür!$A$7:$F$106,5,FALSE),""))</f>
        <v/>
      </c>
      <c r="I94" s="115" t="str">
        <f>IF(A94="","",IF(Meldeformular!J102&lt;&gt;"",IF(ISEVEN(Meldeformular!J102)=TRUE,VLOOKUP(Meldeformular!J102,Paarkür!$I$6:$N$64,4,FALSE),VLOOKUP(Meldeformular!J102,Paarkür!$A$6:$F$64,4,FALSE)),""))</f>
        <v/>
      </c>
      <c r="J94" s="115" t="str">
        <f>IF(A94="","",IF(Meldeformular!K102&lt;&gt;"",IF(ISEVEN(Meldeformular!K102)=TRUE,VLOOKUP(Meldeformular!K102,Kleingruppen!$I$7:$N$52,3,FALSE),VLOOKUP(Meldeformular!K102,Kleingruppen!$A$7:$F$52,3,FALSE)),""))</f>
        <v/>
      </c>
      <c r="K94" s="115" t="str">
        <f>IF(C94="","",IF(Meldeformular!L102&lt;&gt;"",IF(ISEVEN(Meldeformular!L102)=TRUE,VLOOKUP(Meldeformular!L102,Großgruppen!$I$7:$N$56,3,FALSE),VLOOKUP(Meldeformular!L102,Großgruppen!$A$7:$F$56,3,FALSE)),""))</f>
        <v/>
      </c>
    </row>
    <row r="95" spans="1:11">
      <c r="A95" s="110" t="str">
        <f>IF(Meldeformular!B103="","",Meldeformular!A103)</f>
        <v/>
      </c>
      <c r="B95" s="114" t="str">
        <f>IF(A95="","",Meldeformular!B103)</f>
        <v/>
      </c>
      <c r="C95" s="115" t="str">
        <f>IF(B95="","",Meldeformular!C103)</f>
        <v/>
      </c>
      <c r="D95" s="115" t="str">
        <f>IF(C95="","",'allg. Daten'!$C$6)</f>
        <v/>
      </c>
      <c r="E95" s="115" t="str">
        <f>IF(A95="","",Meldeformular!D103)</f>
        <v/>
      </c>
      <c r="F95" s="116" t="str">
        <f>IF(A95="","",Meldeformular!E103)</f>
        <v/>
      </c>
      <c r="G95" s="115" t="str">
        <f>IF(A95="","",Meldeformular!F103)</f>
        <v/>
      </c>
      <c r="H95" s="115" t="str">
        <f>IF(A95="","",IF(Meldeformular!I103="ja",VLOOKUP(A95,Einzelkür!$A$7:$F$106,5,FALSE),""))</f>
        <v/>
      </c>
      <c r="I95" s="115" t="str">
        <f>IF(A95="","",IF(Meldeformular!J103&lt;&gt;"",IF(ISEVEN(Meldeformular!J103)=TRUE,VLOOKUP(Meldeformular!J103,Paarkür!$I$6:$N$64,4,FALSE),VLOOKUP(Meldeformular!J103,Paarkür!$A$6:$F$64,4,FALSE)),""))</f>
        <v/>
      </c>
      <c r="J95" s="115" t="str">
        <f>IF(A95="","",IF(Meldeformular!K103&lt;&gt;"",IF(ISEVEN(Meldeformular!K103)=TRUE,VLOOKUP(Meldeformular!K103,Kleingruppen!$I$7:$N$52,3,FALSE),VLOOKUP(Meldeformular!K103,Kleingruppen!$A$7:$F$52,3,FALSE)),""))</f>
        <v/>
      </c>
      <c r="K95" s="115" t="str">
        <f>IF(C95="","",IF(Meldeformular!L103&lt;&gt;"",IF(ISEVEN(Meldeformular!L103)=TRUE,VLOOKUP(Meldeformular!L103,Großgruppen!$I$7:$N$56,3,FALSE),VLOOKUP(Meldeformular!L103,Großgruppen!$A$7:$F$56,3,FALSE)),""))</f>
        <v/>
      </c>
    </row>
    <row r="96" spans="1:11">
      <c r="A96" s="110" t="str">
        <f>IF(Meldeformular!B104="","",Meldeformular!A104)</f>
        <v/>
      </c>
      <c r="B96" s="114" t="str">
        <f>IF(A96="","",Meldeformular!B104)</f>
        <v/>
      </c>
      <c r="C96" s="115" t="str">
        <f>IF(B96="","",Meldeformular!C104)</f>
        <v/>
      </c>
      <c r="D96" s="115" t="str">
        <f>IF(C96="","",'allg. Daten'!$C$6)</f>
        <v/>
      </c>
      <c r="E96" s="115" t="str">
        <f>IF(A96="","",Meldeformular!D104)</f>
        <v/>
      </c>
      <c r="F96" s="116" t="str">
        <f>IF(A96="","",Meldeformular!E104)</f>
        <v/>
      </c>
      <c r="G96" s="115" t="str">
        <f>IF(A96="","",Meldeformular!F104)</f>
        <v/>
      </c>
      <c r="H96" s="115" t="str">
        <f>IF(A96="","",IF(Meldeformular!I104="ja",VLOOKUP(A96,Einzelkür!$A$7:$F$106,5,FALSE),""))</f>
        <v/>
      </c>
      <c r="I96" s="115" t="str">
        <f>IF(A96="","",IF(Meldeformular!J104&lt;&gt;"",IF(ISEVEN(Meldeformular!J104)=TRUE,VLOOKUP(Meldeformular!J104,Paarkür!$I$6:$N$64,4,FALSE),VLOOKUP(Meldeformular!J104,Paarkür!$A$6:$F$64,4,FALSE)),""))</f>
        <v/>
      </c>
      <c r="J96" s="115" t="str">
        <f>IF(A96="","",IF(Meldeformular!K104&lt;&gt;"",IF(ISEVEN(Meldeformular!K104)=TRUE,VLOOKUP(Meldeformular!K104,Kleingruppen!$I$7:$N$52,3,FALSE),VLOOKUP(Meldeformular!K104,Kleingruppen!$A$7:$F$52,3,FALSE)),""))</f>
        <v/>
      </c>
      <c r="K96" s="115" t="str">
        <f>IF(C96="","",IF(Meldeformular!L104&lt;&gt;"",IF(ISEVEN(Meldeformular!L104)=TRUE,VLOOKUP(Meldeformular!L104,Großgruppen!$I$7:$N$56,3,FALSE),VLOOKUP(Meldeformular!L104,Großgruppen!$A$7:$F$56,3,FALSE)),""))</f>
        <v/>
      </c>
    </row>
    <row r="97" spans="1:11">
      <c r="A97" s="110" t="str">
        <f>IF(Meldeformular!B105="","",Meldeformular!A105)</f>
        <v/>
      </c>
      <c r="B97" s="114" t="str">
        <f>IF(A97="","",Meldeformular!B105)</f>
        <v/>
      </c>
      <c r="C97" s="115" t="str">
        <f>IF(B97="","",Meldeformular!C105)</f>
        <v/>
      </c>
      <c r="D97" s="115" t="str">
        <f>IF(C97="","",'allg. Daten'!$C$6)</f>
        <v/>
      </c>
      <c r="E97" s="115" t="str">
        <f>IF(A97="","",Meldeformular!D105)</f>
        <v/>
      </c>
      <c r="F97" s="116" t="str">
        <f>IF(A97="","",Meldeformular!E105)</f>
        <v/>
      </c>
      <c r="G97" s="115" t="str">
        <f>IF(A97="","",Meldeformular!F105)</f>
        <v/>
      </c>
      <c r="H97" s="115" t="str">
        <f>IF(A97="","",IF(Meldeformular!I105="ja",VLOOKUP(A97,Einzelkür!$A$7:$F$106,5,FALSE),""))</f>
        <v/>
      </c>
      <c r="I97" s="115" t="str">
        <f>IF(A97="","",IF(Meldeformular!J105&lt;&gt;"",IF(ISEVEN(Meldeformular!J105)=TRUE,VLOOKUP(Meldeformular!J105,Paarkür!$I$6:$N$64,4,FALSE),VLOOKUP(Meldeformular!J105,Paarkür!$A$6:$F$64,4,FALSE)),""))</f>
        <v/>
      </c>
      <c r="J97" s="115" t="str">
        <f>IF(A97="","",IF(Meldeformular!K105&lt;&gt;"",IF(ISEVEN(Meldeformular!K105)=TRUE,VLOOKUP(Meldeformular!K105,Kleingruppen!$I$7:$N$52,3,FALSE),VLOOKUP(Meldeformular!K105,Kleingruppen!$A$7:$F$52,3,FALSE)),""))</f>
        <v/>
      </c>
      <c r="K97" s="115" t="str">
        <f>IF(C97="","",IF(Meldeformular!L105&lt;&gt;"",IF(ISEVEN(Meldeformular!L105)=TRUE,VLOOKUP(Meldeformular!L105,Großgruppen!$I$7:$N$56,3,FALSE),VLOOKUP(Meldeformular!L105,Großgruppen!$A$7:$F$56,3,FALSE)),""))</f>
        <v/>
      </c>
    </row>
    <row r="98" spans="1:11">
      <c r="A98" s="110" t="str">
        <f>IF(Meldeformular!B106="","",Meldeformular!A106)</f>
        <v/>
      </c>
      <c r="B98" s="114" t="str">
        <f>IF(A98="","",Meldeformular!B106)</f>
        <v/>
      </c>
      <c r="C98" s="115" t="str">
        <f>IF(B98="","",Meldeformular!C106)</f>
        <v/>
      </c>
      <c r="D98" s="115" t="str">
        <f>IF(C98="","",'allg. Daten'!$C$6)</f>
        <v/>
      </c>
      <c r="E98" s="115" t="str">
        <f>IF(A98="","",Meldeformular!D106)</f>
        <v/>
      </c>
      <c r="F98" s="116" t="str">
        <f>IF(A98="","",Meldeformular!E106)</f>
        <v/>
      </c>
      <c r="G98" s="115" t="str">
        <f>IF(A98="","",Meldeformular!F106)</f>
        <v/>
      </c>
      <c r="H98" s="115" t="str">
        <f>IF(A98="","",IF(Meldeformular!I106="ja",VLOOKUP(A98,Einzelkür!$A$7:$F$106,5,FALSE),""))</f>
        <v/>
      </c>
      <c r="I98" s="115" t="str">
        <f>IF(A98="","",IF(Meldeformular!J106&lt;&gt;"",IF(ISEVEN(Meldeformular!J106)=TRUE,VLOOKUP(Meldeformular!J106,Paarkür!$I$6:$N$64,4,FALSE),VLOOKUP(Meldeformular!J106,Paarkür!$A$6:$F$64,4,FALSE)),""))</f>
        <v/>
      </c>
      <c r="J98" s="115" t="str">
        <f>IF(A98="","",IF(Meldeformular!K106&lt;&gt;"",IF(ISEVEN(Meldeformular!K106)=TRUE,VLOOKUP(Meldeformular!K106,Kleingruppen!$I$7:$N$52,3,FALSE),VLOOKUP(Meldeformular!K106,Kleingruppen!$A$7:$F$52,3,FALSE)),""))</f>
        <v/>
      </c>
      <c r="K98" s="115" t="str">
        <f>IF(C98="","",IF(Meldeformular!L106&lt;&gt;"",IF(ISEVEN(Meldeformular!L106)=TRUE,VLOOKUP(Meldeformular!L106,Großgruppen!$I$7:$N$56,3,FALSE),VLOOKUP(Meldeformular!L106,Großgruppen!$A$7:$F$56,3,FALSE)),""))</f>
        <v/>
      </c>
    </row>
    <row r="99" spans="1:11">
      <c r="A99" s="110" t="str">
        <f>IF(Meldeformular!B107="","",Meldeformular!A107)</f>
        <v/>
      </c>
      <c r="B99" s="114" t="str">
        <f>IF(A99="","",Meldeformular!B107)</f>
        <v/>
      </c>
      <c r="C99" s="115" t="str">
        <f>IF(B99="","",Meldeformular!C107)</f>
        <v/>
      </c>
      <c r="D99" s="115" t="str">
        <f>IF(C99="","",'allg. Daten'!$C$6)</f>
        <v/>
      </c>
      <c r="E99" s="115" t="str">
        <f>IF(A99="","",Meldeformular!D107)</f>
        <v/>
      </c>
      <c r="F99" s="116" t="str">
        <f>IF(A99="","",Meldeformular!E107)</f>
        <v/>
      </c>
      <c r="G99" s="115" t="str">
        <f>IF(A99="","",Meldeformular!F107)</f>
        <v/>
      </c>
      <c r="H99" s="115" t="str">
        <f>IF(A99="","",IF(Meldeformular!I107="ja",VLOOKUP(A99,Einzelkür!$A$7:$F$106,5,FALSE),""))</f>
        <v/>
      </c>
      <c r="I99" s="115" t="str">
        <f>IF(A99="","",IF(Meldeformular!J107&lt;&gt;"",IF(ISEVEN(Meldeformular!J107)=TRUE,VLOOKUP(Meldeformular!J107,Paarkür!$I$6:$N$64,4,FALSE),VLOOKUP(Meldeformular!J107,Paarkür!$A$6:$F$64,4,FALSE)),""))</f>
        <v/>
      </c>
      <c r="J99" s="115" t="str">
        <f>IF(A99="","",IF(Meldeformular!K107&lt;&gt;"",IF(ISEVEN(Meldeformular!K107)=TRUE,VLOOKUP(Meldeformular!K107,Kleingruppen!$I$7:$N$52,3,FALSE),VLOOKUP(Meldeformular!K107,Kleingruppen!$A$7:$F$52,3,FALSE)),""))</f>
        <v/>
      </c>
      <c r="K99" s="115" t="str">
        <f>IF(C99="","",IF(Meldeformular!L107&lt;&gt;"",IF(ISEVEN(Meldeformular!L107)=TRUE,VLOOKUP(Meldeformular!L107,Großgruppen!$I$7:$N$56,3,FALSE),VLOOKUP(Meldeformular!L107,Großgruppen!$A$7:$F$56,3,FALSE)),""))</f>
        <v/>
      </c>
    </row>
    <row r="100" spans="1:11">
      <c r="A100" s="110" t="str">
        <f>IF(Meldeformular!B108="","",Meldeformular!A108)</f>
        <v/>
      </c>
      <c r="B100" s="114" t="str">
        <f>IF(A100="","",Meldeformular!B108)</f>
        <v/>
      </c>
      <c r="C100" s="115" t="str">
        <f>IF(B100="","",Meldeformular!C108)</f>
        <v/>
      </c>
      <c r="D100" s="115" t="str">
        <f>IF(C100="","",'allg. Daten'!$C$6)</f>
        <v/>
      </c>
      <c r="E100" s="115" t="str">
        <f>IF(A100="","",Meldeformular!D108)</f>
        <v/>
      </c>
      <c r="F100" s="116" t="str">
        <f>IF(A100="","",Meldeformular!E108)</f>
        <v/>
      </c>
      <c r="G100" s="115" t="str">
        <f>IF(A100="","",Meldeformular!F108)</f>
        <v/>
      </c>
      <c r="H100" s="115" t="str">
        <f>IF(A100="","",IF(Meldeformular!I108="ja",VLOOKUP(A100,Einzelkür!$A$7:$F$106,5,FALSE),""))</f>
        <v/>
      </c>
      <c r="I100" s="115" t="str">
        <f>IF(A100="","",IF(Meldeformular!J108&lt;&gt;"",IF(ISEVEN(Meldeformular!J108)=TRUE,VLOOKUP(Meldeformular!J108,Paarkür!$I$6:$N$64,4,FALSE),VLOOKUP(Meldeformular!J108,Paarkür!$A$6:$F$64,4,FALSE)),""))</f>
        <v/>
      </c>
      <c r="J100" s="115" t="str">
        <f>IF(A100="","",IF(Meldeformular!K108&lt;&gt;"",IF(ISEVEN(Meldeformular!K108)=TRUE,VLOOKUP(Meldeformular!K108,Kleingruppen!$I$7:$N$52,3,FALSE),VLOOKUP(Meldeformular!K108,Kleingruppen!$A$7:$F$52,3,FALSE)),""))</f>
        <v/>
      </c>
      <c r="K100" s="115" t="str">
        <f>IF(C100="","",IF(Meldeformular!L108&lt;&gt;"",IF(ISEVEN(Meldeformular!L108)=TRUE,VLOOKUP(Meldeformular!L108,Großgruppen!$I$7:$N$56,3,FALSE),VLOOKUP(Meldeformular!L108,Großgruppen!$A$7:$F$56,3,FALSE)),""))</f>
        <v/>
      </c>
    </row>
    <row r="101" spans="1:11">
      <c r="A101" s="110" t="str">
        <f>IF(Meldeformular!B109="","",Meldeformular!A109)</f>
        <v/>
      </c>
      <c r="B101" s="114" t="str">
        <f>IF(A101="","",Meldeformular!B109)</f>
        <v/>
      </c>
      <c r="C101" s="115" t="str">
        <f>IF(B101="","",Meldeformular!C109)</f>
        <v/>
      </c>
      <c r="D101" s="115" t="str">
        <f>IF(C101="","",'allg. Daten'!$C$6)</f>
        <v/>
      </c>
      <c r="E101" s="115" t="str">
        <f>IF(A101="","",Meldeformular!D109)</f>
        <v/>
      </c>
      <c r="F101" s="116" t="str">
        <f>IF(A101="","",Meldeformular!E109)</f>
        <v/>
      </c>
      <c r="G101" s="115" t="str">
        <f>IF(A101="","",Meldeformular!F109)</f>
        <v/>
      </c>
      <c r="H101" s="115" t="str">
        <f>IF(A101="","",IF(Meldeformular!I109="ja",VLOOKUP(A101,Einzelkür!$A$7:$F$106,5,FALSE),""))</f>
        <v/>
      </c>
      <c r="I101" s="115" t="str">
        <f>IF(A101="","",IF(Meldeformular!J109&lt;&gt;"",IF(ISEVEN(Meldeformular!J109)=TRUE,VLOOKUP(Meldeformular!J109,Paarkür!$I$6:$N$64,4,FALSE),VLOOKUP(Meldeformular!J109,Paarkür!$A$6:$F$64,4,FALSE)),""))</f>
        <v/>
      </c>
      <c r="J101" s="115" t="str">
        <f>IF(A101="","",IF(Meldeformular!K109&lt;&gt;"",IF(ISEVEN(Meldeformular!K109)=TRUE,VLOOKUP(Meldeformular!K109,Kleingruppen!$I$7:$N$52,3,FALSE),VLOOKUP(Meldeformular!K109,Kleingruppen!$A$7:$F$52,3,FALSE)),""))</f>
        <v/>
      </c>
      <c r="K101" s="115" t="str">
        <f>IF(C101="","",IF(Meldeformular!L109&lt;&gt;"",IF(ISEVEN(Meldeformular!L109)=TRUE,VLOOKUP(Meldeformular!L109,Großgruppen!$I$7:$N$56,3,FALSE),VLOOKUP(Meldeformular!L109,Großgruppen!$A$7:$F$56,3,FALSE)),""))</f>
        <v/>
      </c>
    </row>
    <row r="102" spans="1:11">
      <c r="A102" s="110" t="str">
        <f>IF(Meldeformular!B110="","",Meldeformular!A110)</f>
        <v/>
      </c>
      <c r="B102" s="114" t="str">
        <f>IF(A102="","",Meldeformular!B110)</f>
        <v/>
      </c>
      <c r="C102" s="115" t="str">
        <f>IF(B102="","",Meldeformular!C110)</f>
        <v/>
      </c>
      <c r="D102" s="115" t="str">
        <f>IF(C102="","",'allg. Daten'!$C$6)</f>
        <v/>
      </c>
      <c r="E102" s="115" t="str">
        <f>IF(A102="","",Meldeformular!D110)</f>
        <v/>
      </c>
      <c r="F102" s="116" t="str">
        <f>IF(A102="","",Meldeformular!E110)</f>
        <v/>
      </c>
      <c r="G102" s="115" t="str">
        <f>IF(A102="","",Meldeformular!F110)</f>
        <v/>
      </c>
      <c r="H102" s="115" t="str">
        <f>IF(A102="","",IF(Meldeformular!I110="ja",VLOOKUP(A102,Einzelkür!$A$7:$F$106,5,FALSE),""))</f>
        <v/>
      </c>
      <c r="I102" s="115" t="str">
        <f>IF(A102="","",IF(Meldeformular!J110&lt;&gt;"",IF(ISEVEN(Meldeformular!J110)=TRUE,VLOOKUP(Meldeformular!J110,Paarkür!$I$6:$N$64,4,FALSE),VLOOKUP(Meldeformular!J110,Paarkür!$A$6:$F$64,4,FALSE)),""))</f>
        <v/>
      </c>
      <c r="J102" s="115" t="str">
        <f>IF(A102="","",IF(Meldeformular!K110&lt;&gt;"",IF(ISEVEN(Meldeformular!K110)=TRUE,VLOOKUP(Meldeformular!K110,Kleingruppen!$I$7:$N$52,3,FALSE),VLOOKUP(Meldeformular!K110,Kleingruppen!$A$7:$F$52,3,FALSE)),""))</f>
        <v/>
      </c>
      <c r="K102" s="115" t="str">
        <f>IF(C102="","",IF(Meldeformular!L110&lt;&gt;"",IF(ISEVEN(Meldeformular!L110)=TRUE,VLOOKUP(Meldeformular!L110,Großgruppen!$I$7:$N$56,3,FALSE),VLOOKUP(Meldeformular!L110,Großgruppen!$A$7:$F$56,3,FALSE)),""))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AB102"/>
  <sheetViews>
    <sheetView workbookViewId="0">
      <selection activeCell="T5" sqref="T5"/>
    </sheetView>
  </sheetViews>
  <sheetFormatPr baseColWidth="10" defaultRowHeight="15"/>
  <cols>
    <col min="1" max="1" width="8.28515625" style="120" customWidth="1"/>
    <col min="2" max="2" width="7.28515625" style="17" bestFit="1" customWidth="1"/>
    <col min="3" max="3" width="16.140625" style="17" bestFit="1" customWidth="1"/>
    <col min="4" max="4" width="11.42578125" style="17"/>
    <col min="5" max="5" width="15.42578125" bestFit="1" customWidth="1"/>
    <col min="6" max="6" width="14.28515625" style="17" bestFit="1" customWidth="1"/>
    <col min="7" max="7" width="14" style="17" bestFit="1" customWidth="1"/>
    <col min="8" max="8" width="14.42578125" style="17" bestFit="1" customWidth="1"/>
    <col min="9" max="9" width="14.140625" style="17" bestFit="1" customWidth="1"/>
    <col min="10" max="17" width="8.42578125" style="17" bestFit="1" customWidth="1"/>
    <col min="18" max="18" width="9" style="17" bestFit="1" customWidth="1"/>
    <col min="19" max="19" width="8.7109375" style="17" bestFit="1" customWidth="1"/>
    <col min="20" max="20" width="8.85546875" style="17" bestFit="1" customWidth="1"/>
    <col min="21" max="16384" width="11.42578125" style="17"/>
  </cols>
  <sheetData>
    <row r="1" spans="1:28" ht="15.75" thickBot="1">
      <c r="A1" s="118" t="s">
        <v>97</v>
      </c>
      <c r="B1" s="119" t="str">
        <f>IF(Jury!B9="","",Jury!B9)</f>
        <v>Name</v>
      </c>
      <c r="C1" s="119" t="str">
        <f>IF(Jury!C9="","",Jury!C9)</f>
        <v>Vorname</v>
      </c>
      <c r="D1" s="119" t="str">
        <f>IF(Jury!D9="","",Jury!D9)</f>
        <v>Komentar</v>
      </c>
      <c r="E1" s="108" t="s">
        <v>1</v>
      </c>
      <c r="F1" s="119" t="str">
        <f>IF(Jury!E9="","",Jury!E9)</f>
        <v>EK
Kük</v>
      </c>
      <c r="G1" s="119" t="e">
        <f>IF(Jury!#REF!="","",Jury!#REF!)</f>
        <v>#REF!</v>
      </c>
      <c r="H1" s="119" t="str">
        <f>IF(Jury!H9="","",Jury!H9)</f>
        <v>Vorläufe EK
Exp.II</v>
      </c>
      <c r="I1" s="119" t="str">
        <f>IF(Jury!I9="","",Jury!I9)</f>
        <v>Vorläufe PK
JuExp</v>
      </c>
      <c r="J1" s="119" t="str">
        <f>IF(Jury!K9="","",Jury!K9)</f>
        <v>Vorläufe PK
Exp.II</v>
      </c>
      <c r="K1" s="119" t="str">
        <f>IF(Jury!L9="","",Jury!L9)</f>
        <v>Finale
EK
JuExp</v>
      </c>
      <c r="L1" s="119" t="str">
        <f>IF(Jury!M9="","",Jury!M9)</f>
        <v>Finale
EK
Exp</v>
      </c>
      <c r="M1" s="119" t="str">
        <f>IF(Jury!O9="","",Jury!O9)</f>
        <v>Finale
PK
Exp</v>
      </c>
      <c r="N1" s="119" t="str">
        <f>IF(Jury!P9="","",Jury!P9)</f>
        <v>KGK
JuExp</v>
      </c>
      <c r="O1" s="119" t="str">
        <f>IF(Jury!Q9="","",Jury!Q9)</f>
        <v>KGK
Exp</v>
      </c>
      <c r="P1" s="119" t="str">
        <f>IF(Jury!R9="","",Jury!R9)</f>
        <v>GGK
JuExp</v>
      </c>
      <c r="Q1" s="119" t="str">
        <f>IF(Jury!S9="","",Jury!S9)</f>
        <v>GGK
Exp</v>
      </c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 t="str">
        <f>IF(Jury!AA9="","",Jury!AA9)</f>
        <v/>
      </c>
    </row>
    <row r="2" spans="1:28" ht="15.75" thickTop="1">
      <c r="A2" s="120" t="str">
        <f>IF(Jury!B11="","",Jury!A11)</f>
        <v/>
      </c>
      <c r="B2" s="17" t="str">
        <f>IF($A2="","",IF(Jury!B11="","",Jury!B11))</f>
        <v/>
      </c>
      <c r="C2" s="17" t="str">
        <f>IF($A2="","",IF(Jury!C11="","",Jury!C11))</f>
        <v/>
      </c>
      <c r="D2" s="17" t="str">
        <f>IF($A2="","",IF(Jury!D11="","",Jury!D11))</f>
        <v/>
      </c>
      <c r="E2" s="112" t="str">
        <f>IF(D2="","",'allg. Daten'!$C$6)</f>
        <v/>
      </c>
      <c r="F2" s="17" t="str">
        <f>IF($A2="","",IF(Jury!E11="","",Jury!E11))</f>
        <v/>
      </c>
      <c r="G2" s="17" t="str">
        <f>IF($A2="","",IF(Jury!F11="","",Jury!F11))</f>
        <v/>
      </c>
      <c r="H2" s="17" t="str">
        <f>IF($A2="","",IF(Jury!H11="","",Jury!H11))</f>
        <v/>
      </c>
      <c r="I2" s="17" t="str">
        <f>IF($A2="","",IF(Jury!I11="","",Jury!I11))</f>
        <v/>
      </c>
      <c r="J2" s="17" t="str">
        <f>IF($A2="","",IF(Jury!K11="","",Jury!K11))</f>
        <v/>
      </c>
      <c r="K2" s="17" t="str">
        <f>IF($A2="","",IF(Jury!L11="","",Jury!L11))</f>
        <v/>
      </c>
      <c r="L2" s="17" t="str">
        <f>IF($A2="","",IF(Jury!M11="","",Jury!M11))</f>
        <v/>
      </c>
      <c r="M2" s="17" t="str">
        <f>IF($A2="","",IF(Jury!O11="","",Jury!O11))</f>
        <v/>
      </c>
      <c r="N2" s="17" t="str">
        <f>IF($A2="","",IF(Jury!P11="","",Jury!P11))</f>
        <v/>
      </c>
      <c r="O2" s="17" t="str">
        <f>IF($A2="","",IF(Jury!Q11="","",Jury!Q11))</f>
        <v/>
      </c>
      <c r="P2" s="17" t="str">
        <f>IF($A2="","",IF(Jury!R11="","",Jury!R11))</f>
        <v/>
      </c>
      <c r="Q2" s="17" t="str">
        <f>IF($A2="","",IF(Jury!S11="","",Jury!S11))</f>
        <v/>
      </c>
      <c r="AB2" s="17" t="str">
        <f>IF($A2="","",IF(Jury!AA11="","",Jury!AA11))</f>
        <v/>
      </c>
    </row>
    <row r="3" spans="1:28">
      <c r="A3" s="120" t="str">
        <f>IF(Jury!B12="","",Jury!A12)</f>
        <v/>
      </c>
      <c r="B3" s="17" t="str">
        <f>IF($A3="","",IF(Jury!B12="","",Jury!B12))</f>
        <v/>
      </c>
      <c r="C3" s="17" t="str">
        <f>IF($A3="","",IF(Jury!C12="","",Jury!C12))</f>
        <v/>
      </c>
      <c r="D3" s="17" t="str">
        <f>IF($A3="","",IF(Jury!D12="","",Jury!D12))</f>
        <v/>
      </c>
      <c r="E3" s="115" t="str">
        <f>IF(D3="","",'allg. Daten'!$C$6)</f>
        <v/>
      </c>
      <c r="F3" s="17" t="str">
        <f>IF($A3="","",IF(Jury!E12="","",Jury!E12))</f>
        <v/>
      </c>
      <c r="G3" s="17" t="str">
        <f>IF($A3="","",IF(Jury!F12="","",Jury!F12))</f>
        <v/>
      </c>
      <c r="H3" s="17" t="str">
        <f>IF($A3="","",IF(Jury!H12="","",Jury!H12))</f>
        <v/>
      </c>
      <c r="I3" s="17" t="str">
        <f>IF($A3="","",IF(Jury!I12="","",Jury!I12))</f>
        <v/>
      </c>
      <c r="J3" s="17" t="str">
        <f>IF($A3="","",IF(Jury!K12="","",Jury!K12))</f>
        <v/>
      </c>
      <c r="K3" s="17" t="str">
        <f>IF($A3="","",IF(Jury!L12="","",Jury!L12))</f>
        <v/>
      </c>
      <c r="L3" s="17" t="str">
        <f>IF($A3="","",IF(Jury!M12="","",Jury!M12))</f>
        <v/>
      </c>
      <c r="M3" s="17" t="str">
        <f>IF($A3="","",IF(Jury!O12="","",Jury!O12))</f>
        <v/>
      </c>
      <c r="N3" s="17" t="str">
        <f>IF($A3="","",IF(Jury!P12="","",Jury!P12))</f>
        <v/>
      </c>
      <c r="O3" s="17" t="str">
        <f>IF($A3="","",IF(Jury!Q12="","",Jury!Q12))</f>
        <v/>
      </c>
      <c r="P3" s="17" t="str">
        <f>IF($A3="","",IF(Jury!R12="","",Jury!R12))</f>
        <v/>
      </c>
      <c r="Q3" s="17" t="str">
        <f>IF($A3="","",IF(Jury!S12="","",Jury!S12))</f>
        <v/>
      </c>
      <c r="AB3" s="17" t="str">
        <f>IF($A3="","",IF(Jury!AA12="","",Jury!AA12))</f>
        <v/>
      </c>
    </row>
    <row r="4" spans="1:28">
      <c r="A4" s="120" t="str">
        <f>IF(Jury!B13="","",Jury!A13)</f>
        <v/>
      </c>
      <c r="B4" s="17" t="str">
        <f>IF($A4="","",IF(Jury!B13="","",Jury!B13))</f>
        <v/>
      </c>
      <c r="C4" s="17" t="str">
        <f>IF($A4="","",IF(Jury!C13="","",Jury!C13))</f>
        <v/>
      </c>
      <c r="D4" s="17" t="str">
        <f>IF($A4="","",IF(Jury!D13="","",Jury!D13))</f>
        <v/>
      </c>
      <c r="E4" s="115" t="str">
        <f>IF(D4="","",'allg. Daten'!$C$6)</f>
        <v/>
      </c>
      <c r="F4" s="17" t="str">
        <f>IF($A4="","",IF(Jury!E13="","",Jury!E13))</f>
        <v/>
      </c>
      <c r="G4" s="17" t="str">
        <f>IF($A4="","",IF(Jury!F13="","",Jury!F13))</f>
        <v/>
      </c>
      <c r="H4" s="17" t="str">
        <f>IF($A4="","",IF(Jury!H13="","",Jury!H13))</f>
        <v/>
      </c>
      <c r="I4" s="17" t="str">
        <f>IF($A4="","",IF(Jury!I13="","",Jury!I13))</f>
        <v/>
      </c>
      <c r="J4" s="17" t="str">
        <f>IF($A4="","",IF(Jury!K13="","",Jury!K13))</f>
        <v/>
      </c>
      <c r="K4" s="17" t="str">
        <f>IF($A4="","",IF(Jury!L13="","",Jury!L13))</f>
        <v/>
      </c>
      <c r="L4" s="17" t="str">
        <f>IF($A4="","",IF(Jury!M13="","",Jury!M13))</f>
        <v/>
      </c>
      <c r="M4" s="17" t="str">
        <f>IF($A4="","",IF(Jury!O13="","",Jury!O13))</f>
        <v/>
      </c>
      <c r="N4" s="17" t="str">
        <f>IF($A4="","",IF(Jury!P13="","",Jury!P13))</f>
        <v/>
      </c>
      <c r="O4" s="17" t="str">
        <f>IF($A4="","",IF(Jury!Q13="","",Jury!Q13))</f>
        <v/>
      </c>
      <c r="P4" s="17" t="str">
        <f>IF($A4="","",IF(Jury!R13="","",Jury!R13))</f>
        <v/>
      </c>
      <c r="Q4" s="17" t="str">
        <f>IF($A4="","",IF(Jury!S13="","",Jury!S13))</f>
        <v/>
      </c>
      <c r="AB4" s="17" t="str">
        <f>IF($A4="","",IF(Jury!AA13="","",Jury!AA13))</f>
        <v/>
      </c>
    </row>
    <row r="5" spans="1:28">
      <c r="A5" s="120" t="str">
        <f>IF(Jury!B14="","",Jury!A14)</f>
        <v/>
      </c>
      <c r="B5" s="17" t="str">
        <f>IF($A5="","",IF(Jury!B14="","",Jury!B14))</f>
        <v/>
      </c>
      <c r="C5" s="17" t="str">
        <f>IF($A5="","",IF(Jury!C14="","",Jury!C14))</f>
        <v/>
      </c>
      <c r="D5" s="17" t="str">
        <f>IF($A5="","",IF(Jury!D14="","",Jury!D14))</f>
        <v/>
      </c>
      <c r="E5" s="115" t="str">
        <f>IF(D5="","",'allg. Daten'!$C$6)</f>
        <v/>
      </c>
      <c r="F5" s="17" t="str">
        <f>IF($A5="","",IF(Jury!E14="","",Jury!E14))</f>
        <v/>
      </c>
      <c r="G5" s="17" t="str">
        <f>IF($A5="","",IF(Jury!F14="","",Jury!F14))</f>
        <v/>
      </c>
      <c r="H5" s="17" t="str">
        <f>IF($A5="","",IF(Jury!H14="","",Jury!H14))</f>
        <v/>
      </c>
      <c r="I5" s="17" t="str">
        <f>IF($A5="","",IF(Jury!I14="","",Jury!I14))</f>
        <v/>
      </c>
      <c r="J5" s="17" t="str">
        <f>IF($A5="","",IF(Jury!K14="","",Jury!K14))</f>
        <v/>
      </c>
      <c r="K5" s="17" t="str">
        <f>IF($A5="","",IF(Jury!L14="","",Jury!L14))</f>
        <v/>
      </c>
      <c r="L5" s="17" t="str">
        <f>IF($A5="","",IF(Jury!M14="","",Jury!M14))</f>
        <v/>
      </c>
      <c r="M5" s="17" t="str">
        <f>IF($A5="","",IF(Jury!O14="","",Jury!O14))</f>
        <v/>
      </c>
      <c r="N5" s="17" t="str">
        <f>IF($A5="","",IF(Jury!P14="","",Jury!P14))</f>
        <v/>
      </c>
      <c r="O5" s="17" t="str">
        <f>IF($A5="","",IF(Jury!Q14="","",Jury!Q14))</f>
        <v/>
      </c>
      <c r="P5" s="17" t="str">
        <f>IF($A5="","",IF(Jury!R14="","",Jury!R14))</f>
        <v/>
      </c>
      <c r="Q5" s="17" t="str">
        <f>IF($A5="","",IF(Jury!S14="","",Jury!S14))</f>
        <v/>
      </c>
      <c r="AB5" s="17" t="str">
        <f>IF($A5="","",IF(Jury!AA14="","",Jury!AA14))</f>
        <v/>
      </c>
    </row>
    <row r="6" spans="1:28">
      <c r="A6" s="120" t="str">
        <f>IF(Jury!B15="","",Jury!A15)</f>
        <v/>
      </c>
      <c r="B6" s="17" t="str">
        <f>IF($A6="","",IF(Jury!B15="","",Jury!B15))</f>
        <v/>
      </c>
      <c r="C6" s="17" t="str">
        <f>IF($A6="","",IF(Jury!C15="","",Jury!C15))</f>
        <v/>
      </c>
      <c r="D6" s="17" t="str">
        <f>IF($A6="","",IF(Jury!D15="","",Jury!D15))</f>
        <v/>
      </c>
      <c r="E6" s="115" t="str">
        <f>IF(D6="","",'allg. Daten'!$C$6)</f>
        <v/>
      </c>
      <c r="F6" s="17" t="str">
        <f>IF($A6="","",IF(Jury!E15="","",Jury!E15))</f>
        <v/>
      </c>
      <c r="G6" s="17" t="str">
        <f>IF($A6="","",IF(Jury!F15="","",Jury!F15))</f>
        <v/>
      </c>
      <c r="H6" s="17" t="str">
        <f>IF($A6="","",IF(Jury!H15="","",Jury!H15))</f>
        <v/>
      </c>
      <c r="I6" s="17" t="str">
        <f>IF($A6="","",IF(Jury!I15="","",Jury!I15))</f>
        <v/>
      </c>
      <c r="J6" s="17" t="str">
        <f>IF($A6="","",IF(Jury!K15="","",Jury!K15))</f>
        <v/>
      </c>
      <c r="K6" s="17" t="str">
        <f>IF($A6="","",IF(Jury!L15="","",Jury!L15))</f>
        <v/>
      </c>
      <c r="L6" s="17" t="str">
        <f>IF($A6="","",IF(Jury!M15="","",Jury!M15))</f>
        <v/>
      </c>
      <c r="M6" s="17" t="str">
        <f>IF($A6="","",IF(Jury!O15="","",Jury!O15))</f>
        <v/>
      </c>
      <c r="N6" s="17" t="str">
        <f>IF($A6="","",IF(Jury!P15="","",Jury!P15))</f>
        <v/>
      </c>
      <c r="O6" s="17" t="str">
        <f>IF($A6="","",IF(Jury!Q15="","",Jury!Q15))</f>
        <v/>
      </c>
      <c r="P6" s="17" t="str">
        <f>IF($A6="","",IF(Jury!R15="","",Jury!R15))</f>
        <v/>
      </c>
      <c r="Q6" s="17" t="str">
        <f>IF($A6="","",IF(Jury!S15="","",Jury!S15))</f>
        <v/>
      </c>
      <c r="AB6" s="17" t="str">
        <f>IF($A6="","",IF(Jury!AA15="","",Jury!AA15))</f>
        <v/>
      </c>
    </row>
    <row r="7" spans="1:28">
      <c r="A7" s="120" t="str">
        <f>IF(Jury!B16="","",Jury!A16)</f>
        <v/>
      </c>
      <c r="B7" s="17" t="str">
        <f>IF($A7="","",IF(Jury!B16="","",Jury!B16))</f>
        <v/>
      </c>
      <c r="C7" s="17" t="str">
        <f>IF($A7="","",IF(Jury!C16="","",Jury!C16))</f>
        <v/>
      </c>
      <c r="D7" s="17" t="str">
        <f>IF($A7="","",IF(Jury!D16="","",Jury!D16))</f>
        <v/>
      </c>
      <c r="E7" s="115" t="str">
        <f>IF(D7="","",'allg. Daten'!$C$6)</f>
        <v/>
      </c>
      <c r="F7" s="17" t="str">
        <f>IF($A7="","",IF(Jury!E16="","",Jury!E16))</f>
        <v/>
      </c>
      <c r="G7" s="17" t="str">
        <f>IF($A7="","",IF(Jury!F16="","",Jury!F16))</f>
        <v/>
      </c>
      <c r="H7" s="17" t="str">
        <f>IF($A7="","",IF(Jury!H16="","",Jury!H16))</f>
        <v/>
      </c>
      <c r="I7" s="17" t="str">
        <f>IF($A7="","",IF(Jury!I16="","",Jury!I16))</f>
        <v/>
      </c>
      <c r="J7" s="17" t="str">
        <f>IF($A7="","",IF(Jury!K16="","",Jury!K16))</f>
        <v/>
      </c>
      <c r="K7" s="17" t="str">
        <f>IF($A7="","",IF(Jury!L16="","",Jury!L16))</f>
        <v/>
      </c>
      <c r="L7" s="17" t="str">
        <f>IF($A7="","",IF(Jury!M16="","",Jury!M16))</f>
        <v/>
      </c>
      <c r="M7" s="17" t="str">
        <f>IF($A7="","",IF(Jury!O16="","",Jury!O16))</f>
        <v/>
      </c>
      <c r="N7" s="17" t="str">
        <f>IF($A7="","",IF(Jury!P16="","",Jury!P16))</f>
        <v/>
      </c>
      <c r="O7" s="17" t="str">
        <f>IF($A7="","",IF(Jury!Q16="","",Jury!Q16))</f>
        <v/>
      </c>
      <c r="P7" s="17" t="str">
        <f>IF($A7="","",IF(Jury!R16="","",Jury!R16))</f>
        <v/>
      </c>
      <c r="Q7" s="17" t="str">
        <f>IF($A7="","",IF(Jury!S16="","",Jury!S16))</f>
        <v/>
      </c>
      <c r="AB7" s="17" t="str">
        <f>IF($A7="","",IF(Jury!AA16="","",Jury!AA16))</f>
        <v/>
      </c>
    </row>
    <row r="8" spans="1:28">
      <c r="A8" s="120" t="str">
        <f>IF(Jury!B17="","",Jury!A17)</f>
        <v/>
      </c>
      <c r="B8" s="17" t="str">
        <f>IF($A8="","",IF(Jury!B17="","",Jury!B17))</f>
        <v/>
      </c>
      <c r="C8" s="17" t="str">
        <f>IF($A8="","",IF(Jury!C17="","",Jury!C17))</f>
        <v/>
      </c>
      <c r="D8" s="17" t="str">
        <f>IF($A8="","",IF(Jury!D17="","",Jury!D17))</f>
        <v/>
      </c>
      <c r="E8" s="115" t="str">
        <f>IF(D8="","",'allg. Daten'!$C$6)</f>
        <v/>
      </c>
      <c r="F8" s="17" t="str">
        <f>IF($A8="","",IF(Jury!E17="","",Jury!E17))</f>
        <v/>
      </c>
      <c r="G8" s="17" t="str">
        <f>IF($A8="","",IF(Jury!F17="","",Jury!F17))</f>
        <v/>
      </c>
      <c r="H8" s="17" t="str">
        <f>IF($A8="","",IF(Jury!H17="","",Jury!H17))</f>
        <v/>
      </c>
      <c r="I8" s="17" t="str">
        <f>IF($A8="","",IF(Jury!I17="","",Jury!I17))</f>
        <v/>
      </c>
      <c r="J8" s="17" t="str">
        <f>IF($A8="","",IF(Jury!K17="","",Jury!K17))</f>
        <v/>
      </c>
      <c r="K8" s="17" t="str">
        <f>IF($A8="","",IF(Jury!L17="","",Jury!L17))</f>
        <v/>
      </c>
      <c r="L8" s="17" t="str">
        <f>IF($A8="","",IF(Jury!M17="","",Jury!M17))</f>
        <v/>
      </c>
      <c r="M8" s="17" t="str">
        <f>IF($A8="","",IF(Jury!O17="","",Jury!O17))</f>
        <v/>
      </c>
      <c r="N8" s="17" t="str">
        <f>IF($A8="","",IF(Jury!P17="","",Jury!P17))</f>
        <v/>
      </c>
      <c r="O8" s="17" t="str">
        <f>IF($A8="","",IF(Jury!Q17="","",Jury!Q17))</f>
        <v/>
      </c>
      <c r="P8" s="17" t="str">
        <f>IF($A8="","",IF(Jury!R17="","",Jury!R17))</f>
        <v/>
      </c>
      <c r="Q8" s="17" t="str">
        <f>IF($A8="","",IF(Jury!S17="","",Jury!S17))</f>
        <v/>
      </c>
      <c r="AB8" s="17" t="str">
        <f>IF($A8="","",IF(Jury!AA17="","",Jury!AA17))</f>
        <v/>
      </c>
    </row>
    <row r="9" spans="1:28">
      <c r="A9" s="120" t="str">
        <f>IF(Jury!B18="","",Jury!A18)</f>
        <v/>
      </c>
      <c r="B9" s="17" t="str">
        <f>IF($A9="","",IF(Jury!B18="","",Jury!B18))</f>
        <v/>
      </c>
      <c r="C9" s="17" t="str">
        <f>IF($A9="","",IF(Jury!C18="","",Jury!C18))</f>
        <v/>
      </c>
      <c r="D9" s="17" t="str">
        <f>IF($A9="","",IF(Jury!D18="","",Jury!D18))</f>
        <v/>
      </c>
      <c r="E9" s="115" t="str">
        <f>IF(D9="","",'allg. Daten'!$C$6)</f>
        <v/>
      </c>
      <c r="F9" s="17" t="str">
        <f>IF($A9="","",IF(Jury!E18="","",Jury!E18))</f>
        <v/>
      </c>
      <c r="G9" s="17" t="str">
        <f>IF($A9="","",IF(Jury!F18="","",Jury!F18))</f>
        <v/>
      </c>
      <c r="H9" s="17" t="str">
        <f>IF($A9="","",IF(Jury!H18="","",Jury!H18))</f>
        <v/>
      </c>
      <c r="I9" s="17" t="str">
        <f>IF($A9="","",IF(Jury!I18="","",Jury!I18))</f>
        <v/>
      </c>
      <c r="J9" s="17" t="str">
        <f>IF($A9="","",IF(Jury!K18="","",Jury!K18))</f>
        <v/>
      </c>
      <c r="K9" s="17" t="str">
        <f>IF($A9="","",IF(Jury!L18="","",Jury!L18))</f>
        <v/>
      </c>
      <c r="L9" s="17" t="str">
        <f>IF($A9="","",IF(Jury!M18="","",Jury!M18))</f>
        <v/>
      </c>
      <c r="M9" s="17" t="str">
        <f>IF($A9="","",IF(Jury!O18="","",Jury!O18))</f>
        <v/>
      </c>
      <c r="N9" s="17" t="str">
        <f>IF($A9="","",IF(Jury!P18="","",Jury!P18))</f>
        <v/>
      </c>
      <c r="O9" s="17" t="str">
        <f>IF($A9="","",IF(Jury!Q18="","",Jury!Q18))</f>
        <v/>
      </c>
      <c r="P9" s="17" t="str">
        <f>IF($A9="","",IF(Jury!R18="","",Jury!R18))</f>
        <v/>
      </c>
      <c r="Q9" s="17" t="str">
        <f>IF($A9="","",IF(Jury!S18="","",Jury!S18))</f>
        <v/>
      </c>
      <c r="AB9" s="17" t="str">
        <f>IF($A9="","",IF(Jury!AA18="","",Jury!AA18))</f>
        <v/>
      </c>
    </row>
    <row r="10" spans="1:28">
      <c r="A10" s="120" t="str">
        <f>IF(Jury!B19="","",Jury!A19)</f>
        <v/>
      </c>
      <c r="B10" s="17" t="str">
        <f>IF($A10="","",IF(Jury!B19="","",Jury!B19))</f>
        <v/>
      </c>
      <c r="C10" s="17" t="str">
        <f>IF($A10="","",IF(Jury!C19="","",Jury!C19))</f>
        <v/>
      </c>
      <c r="D10" s="17" t="str">
        <f>IF($A10="","",IF(Jury!D19="","",Jury!D19))</f>
        <v/>
      </c>
      <c r="E10" s="115" t="str">
        <f>IF(D10="","",'allg. Daten'!$C$6)</f>
        <v/>
      </c>
      <c r="F10" s="17" t="str">
        <f>IF($A10="","",IF(Jury!E19="","",Jury!E19))</f>
        <v/>
      </c>
      <c r="G10" s="17" t="str">
        <f>IF($A10="","",IF(Jury!F19="","",Jury!F19))</f>
        <v/>
      </c>
      <c r="H10" s="17" t="str">
        <f>IF($A10="","",IF(Jury!H19="","",Jury!H19))</f>
        <v/>
      </c>
      <c r="I10" s="17" t="str">
        <f>IF($A10="","",IF(Jury!I19="","",Jury!I19))</f>
        <v/>
      </c>
      <c r="J10" s="17" t="str">
        <f>IF($A10="","",IF(Jury!K19="","",Jury!K19))</f>
        <v/>
      </c>
      <c r="K10" s="17" t="str">
        <f>IF($A10="","",IF(Jury!L19="","",Jury!L19))</f>
        <v/>
      </c>
      <c r="L10" s="17" t="str">
        <f>IF($A10="","",IF(Jury!M19="","",Jury!M19))</f>
        <v/>
      </c>
      <c r="M10" s="17" t="str">
        <f>IF($A10="","",IF(Jury!O19="","",Jury!O19))</f>
        <v/>
      </c>
      <c r="N10" s="17" t="str">
        <f>IF($A10="","",IF(Jury!P19="","",Jury!P19))</f>
        <v/>
      </c>
      <c r="O10" s="17" t="str">
        <f>IF($A10="","",IF(Jury!Q19="","",Jury!Q19))</f>
        <v/>
      </c>
      <c r="P10" s="17" t="str">
        <f>IF($A10="","",IF(Jury!R19="","",Jury!R19))</f>
        <v/>
      </c>
      <c r="Q10" s="17" t="str">
        <f>IF($A10="","",IF(Jury!S19="","",Jury!S19))</f>
        <v/>
      </c>
      <c r="AB10" s="17" t="str">
        <f>IF($A10="","",IF(Jury!AA19="","",Jury!AA19))</f>
        <v/>
      </c>
    </row>
    <row r="11" spans="1:28">
      <c r="A11" s="120" t="str">
        <f>IF(Jury!B20="","",Jury!A20)</f>
        <v/>
      </c>
      <c r="B11" s="17" t="str">
        <f>IF($A11="","",IF(Jury!B20="","",Jury!B20))</f>
        <v/>
      </c>
      <c r="C11" s="17" t="str">
        <f>IF($A11="","",IF(Jury!C20="","",Jury!C20))</f>
        <v/>
      </c>
      <c r="D11" s="17" t="str">
        <f>IF($A11="","",IF(Jury!D20="","",Jury!D20))</f>
        <v/>
      </c>
      <c r="E11" s="115" t="str">
        <f>IF(D11="","",'allg. Daten'!$C$6)</f>
        <v/>
      </c>
      <c r="F11" s="17" t="str">
        <f>IF($A11="","",IF(Jury!E20="","",Jury!E20))</f>
        <v/>
      </c>
      <c r="G11" s="17" t="str">
        <f>IF($A11="","",IF(Jury!F20="","",Jury!F20))</f>
        <v/>
      </c>
      <c r="H11" s="17" t="str">
        <f>IF($A11="","",IF(Jury!H20="","",Jury!H20))</f>
        <v/>
      </c>
      <c r="I11" s="17" t="str">
        <f>IF($A11="","",IF(Jury!I20="","",Jury!I20))</f>
        <v/>
      </c>
      <c r="J11" s="17" t="str">
        <f>IF($A11="","",IF(Jury!K20="","",Jury!K20))</f>
        <v/>
      </c>
      <c r="K11" s="17" t="str">
        <f>IF($A11="","",IF(Jury!L20="","",Jury!L20))</f>
        <v/>
      </c>
      <c r="L11" s="17" t="str">
        <f>IF($A11="","",IF(Jury!M20="","",Jury!M20))</f>
        <v/>
      </c>
      <c r="M11" s="17" t="str">
        <f>IF($A11="","",IF(Jury!O20="","",Jury!O20))</f>
        <v/>
      </c>
      <c r="N11" s="17" t="str">
        <f>IF($A11="","",IF(Jury!P20="","",Jury!P20))</f>
        <v/>
      </c>
      <c r="O11" s="17" t="str">
        <f>IF($A11="","",IF(Jury!Q20="","",Jury!Q20))</f>
        <v/>
      </c>
      <c r="P11" s="17" t="str">
        <f>IF($A11="","",IF(Jury!R20="","",Jury!R20))</f>
        <v/>
      </c>
      <c r="Q11" s="17" t="str">
        <f>IF($A11="","",IF(Jury!S20="","",Jury!S20))</f>
        <v/>
      </c>
      <c r="AB11" s="17" t="str">
        <f>IF($A11="","",IF(Jury!AA20="","",Jury!AA20))</f>
        <v/>
      </c>
    </row>
    <row r="12" spans="1:28">
      <c r="A12" s="120" t="str">
        <f>IF(Jury!B21="","",Jury!A21)</f>
        <v/>
      </c>
      <c r="B12" s="17" t="str">
        <f>IF($A12="","",IF(Jury!B21="","",Jury!B21))</f>
        <v/>
      </c>
      <c r="C12" s="17" t="str">
        <f>IF($A12="","",IF(Jury!C21="","",Jury!C21))</f>
        <v/>
      </c>
      <c r="D12" s="17" t="str">
        <f>IF($A12="","",IF(Jury!D21="","",Jury!D21))</f>
        <v/>
      </c>
      <c r="E12" s="115" t="str">
        <f>IF(D12="","",'allg. Daten'!$C$6)</f>
        <v/>
      </c>
      <c r="F12" s="17" t="str">
        <f>IF($A12="","",IF(Jury!E21="","",Jury!E21))</f>
        <v/>
      </c>
      <c r="G12" s="17" t="str">
        <f>IF($A12="","",IF(Jury!F21="","",Jury!F21))</f>
        <v/>
      </c>
      <c r="H12" s="17" t="str">
        <f>IF($A12="","",IF(Jury!H21="","",Jury!H21))</f>
        <v/>
      </c>
      <c r="I12" s="17" t="str">
        <f>IF($A12="","",IF(Jury!I21="","",Jury!I21))</f>
        <v/>
      </c>
      <c r="J12" s="17" t="str">
        <f>IF($A12="","",IF(Jury!K21="","",Jury!K21))</f>
        <v/>
      </c>
      <c r="K12" s="17" t="str">
        <f>IF($A12="","",IF(Jury!L21="","",Jury!L21))</f>
        <v/>
      </c>
      <c r="L12" s="17" t="str">
        <f>IF($A12="","",IF(Jury!M21="","",Jury!M21))</f>
        <v/>
      </c>
      <c r="M12" s="17" t="str">
        <f>IF($A12="","",IF(Jury!O21="","",Jury!O21))</f>
        <v/>
      </c>
      <c r="N12" s="17" t="str">
        <f>IF($A12="","",IF(Jury!P21="","",Jury!P21))</f>
        <v/>
      </c>
      <c r="O12" s="17" t="str">
        <f>IF($A12="","",IF(Jury!Q21="","",Jury!Q21))</f>
        <v/>
      </c>
      <c r="P12" s="17" t="str">
        <f>IF($A12="","",IF(Jury!R21="","",Jury!R21))</f>
        <v/>
      </c>
      <c r="Q12" s="17" t="str">
        <f>IF($A12="","",IF(Jury!S21="","",Jury!S21))</f>
        <v/>
      </c>
      <c r="AB12" s="17" t="str">
        <f>IF($A12="","",IF(Jury!AA21="","",Jury!AA21))</f>
        <v/>
      </c>
    </row>
    <row r="13" spans="1:28">
      <c r="A13" s="120" t="str">
        <f>IF(Jury!B22="","",Jury!A22)</f>
        <v/>
      </c>
      <c r="B13" s="17" t="str">
        <f>IF($A13="","",IF(Jury!B22="","",Jury!B22))</f>
        <v/>
      </c>
      <c r="C13" s="17" t="str">
        <f>IF($A13="","",IF(Jury!C22="","",Jury!C22))</f>
        <v/>
      </c>
      <c r="D13" s="17" t="str">
        <f>IF($A13="","",IF(Jury!D22="","",Jury!D22))</f>
        <v/>
      </c>
      <c r="E13" s="115" t="str">
        <f>IF(D13="","",'allg. Daten'!$C$6)</f>
        <v/>
      </c>
      <c r="F13" s="17" t="str">
        <f>IF($A13="","",IF(Jury!E22="","",Jury!E22))</f>
        <v/>
      </c>
      <c r="G13" s="17" t="str">
        <f>IF($A13="","",IF(Jury!F22="","",Jury!F22))</f>
        <v/>
      </c>
      <c r="H13" s="17" t="str">
        <f>IF($A13="","",IF(Jury!H22="","",Jury!H22))</f>
        <v/>
      </c>
      <c r="I13" s="17" t="str">
        <f>IF($A13="","",IF(Jury!I22="","",Jury!I22))</f>
        <v/>
      </c>
      <c r="J13" s="17" t="str">
        <f>IF($A13="","",IF(Jury!K22="","",Jury!K22))</f>
        <v/>
      </c>
      <c r="K13" s="17" t="str">
        <f>IF($A13="","",IF(Jury!L22="","",Jury!L22))</f>
        <v/>
      </c>
      <c r="L13" s="17" t="str">
        <f>IF($A13="","",IF(Jury!M22="","",Jury!M22))</f>
        <v/>
      </c>
      <c r="M13" s="17" t="str">
        <f>IF($A13="","",IF(Jury!O22="","",Jury!O22))</f>
        <v/>
      </c>
      <c r="N13" s="17" t="str">
        <f>IF($A13="","",IF(Jury!P22="","",Jury!P22))</f>
        <v/>
      </c>
      <c r="O13" s="17" t="str">
        <f>IF($A13="","",IF(Jury!Q22="","",Jury!Q22))</f>
        <v/>
      </c>
      <c r="P13" s="17" t="str">
        <f>IF($A13="","",IF(Jury!R22="","",Jury!R22))</f>
        <v/>
      </c>
      <c r="Q13" s="17" t="str">
        <f>IF($A13="","",IF(Jury!S22="","",Jury!S22))</f>
        <v/>
      </c>
      <c r="AB13" s="17" t="str">
        <f>IF($A13="","",IF(Jury!AA22="","",Jury!AA22))</f>
        <v/>
      </c>
    </row>
    <row r="14" spans="1:28">
      <c r="A14" s="120" t="str">
        <f>IF(Jury!B23="","",Jury!A23)</f>
        <v/>
      </c>
      <c r="B14" s="17" t="str">
        <f>IF($A14="","",IF(Jury!B23="","",Jury!B23))</f>
        <v/>
      </c>
      <c r="C14" s="17" t="str">
        <f>IF($A14="","",IF(Jury!C23="","",Jury!C23))</f>
        <v/>
      </c>
      <c r="D14" s="17" t="str">
        <f>IF($A14="","",IF(Jury!D23="","",Jury!D23))</f>
        <v/>
      </c>
      <c r="E14" s="115" t="str">
        <f>IF(D14="","",'allg. Daten'!$C$6)</f>
        <v/>
      </c>
      <c r="F14" s="17" t="str">
        <f>IF($A14="","",IF(Jury!E23="","",Jury!E23))</f>
        <v/>
      </c>
      <c r="G14" s="17" t="str">
        <f>IF($A14="","",IF(Jury!F23="","",Jury!F23))</f>
        <v/>
      </c>
      <c r="H14" s="17" t="str">
        <f>IF($A14="","",IF(Jury!H23="","",Jury!H23))</f>
        <v/>
      </c>
      <c r="I14" s="17" t="str">
        <f>IF($A14="","",IF(Jury!I23="","",Jury!I23))</f>
        <v/>
      </c>
      <c r="J14" s="17" t="str">
        <f>IF($A14="","",IF(Jury!K23="","",Jury!K23))</f>
        <v/>
      </c>
      <c r="K14" s="17" t="str">
        <f>IF($A14="","",IF(Jury!L23="","",Jury!L23))</f>
        <v/>
      </c>
      <c r="L14" s="17" t="str">
        <f>IF($A14="","",IF(Jury!M23="","",Jury!M23))</f>
        <v/>
      </c>
      <c r="M14" s="17" t="str">
        <f>IF($A14="","",IF(Jury!O23="","",Jury!O23))</f>
        <v/>
      </c>
      <c r="N14" s="17" t="str">
        <f>IF($A14="","",IF(Jury!P23="","",Jury!P23))</f>
        <v/>
      </c>
      <c r="O14" s="17" t="str">
        <f>IF($A14="","",IF(Jury!Q23="","",Jury!Q23))</f>
        <v/>
      </c>
      <c r="P14" s="17" t="str">
        <f>IF($A14="","",IF(Jury!R23="","",Jury!R23))</f>
        <v/>
      </c>
      <c r="Q14" s="17" t="str">
        <f>IF($A14="","",IF(Jury!S23="","",Jury!S23))</f>
        <v/>
      </c>
      <c r="AB14" s="17" t="str">
        <f>IF($A14="","",IF(Jury!AA23="","",Jury!AA23))</f>
        <v/>
      </c>
    </row>
    <row r="15" spans="1:28">
      <c r="A15" s="120" t="str">
        <f>IF(Jury!B24="","",Jury!A24)</f>
        <v/>
      </c>
      <c r="B15" s="17" t="str">
        <f>IF($A15="","",IF(Jury!B24="","",Jury!B24))</f>
        <v/>
      </c>
      <c r="C15" s="17" t="str">
        <f>IF($A15="","",IF(Jury!C24="","",Jury!C24))</f>
        <v/>
      </c>
      <c r="D15" s="17" t="str">
        <f>IF($A15="","",IF(Jury!D24="","",Jury!D24))</f>
        <v/>
      </c>
      <c r="E15" s="115" t="str">
        <f>IF(D15="","",'allg. Daten'!$C$6)</f>
        <v/>
      </c>
      <c r="F15" s="17" t="str">
        <f>IF($A15="","",IF(Jury!E24="","",Jury!E24))</f>
        <v/>
      </c>
      <c r="G15" s="17" t="str">
        <f>IF($A15="","",IF(Jury!F24="","",Jury!F24))</f>
        <v/>
      </c>
      <c r="H15" s="17" t="str">
        <f>IF($A15="","",IF(Jury!H24="","",Jury!H24))</f>
        <v/>
      </c>
      <c r="I15" s="17" t="str">
        <f>IF($A15="","",IF(Jury!I24="","",Jury!I24))</f>
        <v/>
      </c>
      <c r="J15" s="17" t="str">
        <f>IF($A15="","",IF(Jury!K24="","",Jury!K24))</f>
        <v/>
      </c>
      <c r="K15" s="17" t="str">
        <f>IF($A15="","",IF(Jury!L24="","",Jury!L24))</f>
        <v/>
      </c>
      <c r="L15" s="17" t="str">
        <f>IF($A15="","",IF(Jury!M24="","",Jury!M24))</f>
        <v/>
      </c>
      <c r="M15" s="17" t="str">
        <f>IF($A15="","",IF(Jury!O24="","",Jury!O24))</f>
        <v/>
      </c>
      <c r="N15" s="17" t="str">
        <f>IF($A15="","",IF(Jury!P24="","",Jury!P24))</f>
        <v/>
      </c>
      <c r="O15" s="17" t="str">
        <f>IF($A15="","",IF(Jury!Q24="","",Jury!Q24))</f>
        <v/>
      </c>
      <c r="P15" s="17" t="str">
        <f>IF($A15="","",IF(Jury!R24="","",Jury!R24))</f>
        <v/>
      </c>
      <c r="Q15" s="17" t="str">
        <f>IF($A15="","",IF(Jury!S24="","",Jury!S24))</f>
        <v/>
      </c>
      <c r="AB15" s="17" t="str">
        <f>IF($A15="","",IF(Jury!AA24="","",Jury!AA24))</f>
        <v/>
      </c>
    </row>
    <row r="16" spans="1:28">
      <c r="A16" s="120" t="str">
        <f>IF(Jury!B25="","",Jury!A25)</f>
        <v/>
      </c>
      <c r="B16" s="17" t="str">
        <f>IF($A16="","",IF(Jury!B25="","",Jury!B25))</f>
        <v/>
      </c>
      <c r="C16" s="17" t="str">
        <f>IF($A16="","",IF(Jury!C25="","",Jury!C25))</f>
        <v/>
      </c>
      <c r="D16" s="17" t="str">
        <f>IF($A16="","",IF(Jury!D25="","",Jury!D25))</f>
        <v/>
      </c>
      <c r="E16" s="115" t="str">
        <f>IF(D16="","",'allg. Daten'!$C$6)</f>
        <v/>
      </c>
      <c r="F16" s="17" t="str">
        <f>IF($A16="","",IF(Jury!E25="","",Jury!E25))</f>
        <v/>
      </c>
      <c r="G16" s="17" t="str">
        <f>IF($A16="","",IF(Jury!F25="","",Jury!F25))</f>
        <v/>
      </c>
      <c r="H16" s="17" t="str">
        <f>IF($A16="","",IF(Jury!H25="","",Jury!H25))</f>
        <v/>
      </c>
      <c r="I16" s="17" t="str">
        <f>IF($A16="","",IF(Jury!I25="","",Jury!I25))</f>
        <v/>
      </c>
      <c r="J16" s="17" t="str">
        <f>IF($A16="","",IF(Jury!K25="","",Jury!K25))</f>
        <v/>
      </c>
      <c r="K16" s="17" t="str">
        <f>IF($A16="","",IF(Jury!L25="","",Jury!L25))</f>
        <v/>
      </c>
      <c r="L16" s="17" t="str">
        <f>IF($A16="","",IF(Jury!M25="","",Jury!M25))</f>
        <v/>
      </c>
      <c r="M16" s="17" t="str">
        <f>IF($A16="","",IF(Jury!O25="","",Jury!O25))</f>
        <v/>
      </c>
      <c r="N16" s="17" t="str">
        <f>IF($A16="","",IF(Jury!P25="","",Jury!P25))</f>
        <v/>
      </c>
      <c r="O16" s="17" t="str">
        <f>IF($A16="","",IF(Jury!Q25="","",Jury!Q25))</f>
        <v/>
      </c>
      <c r="P16" s="17" t="str">
        <f>IF($A16="","",IF(Jury!R25="","",Jury!R25))</f>
        <v/>
      </c>
      <c r="Q16" s="17" t="str">
        <f>IF($A16="","",IF(Jury!S25="","",Jury!S25))</f>
        <v/>
      </c>
      <c r="AB16" s="17" t="str">
        <f>IF($A16="","",IF(Jury!AA25="","",Jury!AA25))</f>
        <v/>
      </c>
    </row>
    <row r="17" spans="1:28">
      <c r="A17" s="120" t="str">
        <f>IF(Jury!B26="","",Jury!A26)</f>
        <v/>
      </c>
      <c r="B17" s="17" t="str">
        <f>IF($A17="","",IF(Jury!B26="","",Jury!B26))</f>
        <v/>
      </c>
      <c r="C17" s="17" t="str">
        <f>IF($A17="","",IF(Jury!C26="","",Jury!C26))</f>
        <v/>
      </c>
      <c r="D17" s="17" t="str">
        <f>IF($A17="","",IF(Jury!D26="","",Jury!D26))</f>
        <v/>
      </c>
      <c r="E17" s="115" t="str">
        <f>IF(D17="","",'allg. Daten'!$C$6)</f>
        <v/>
      </c>
      <c r="F17" s="17" t="str">
        <f>IF($A17="","",IF(Jury!E26="","",Jury!E26))</f>
        <v/>
      </c>
      <c r="G17" s="17" t="str">
        <f>IF($A17="","",IF(Jury!F26="","",Jury!F26))</f>
        <v/>
      </c>
      <c r="H17" s="17" t="str">
        <f>IF($A17="","",IF(Jury!H26="","",Jury!H26))</f>
        <v/>
      </c>
      <c r="I17" s="17" t="str">
        <f>IF($A17="","",IF(Jury!I26="","",Jury!I26))</f>
        <v/>
      </c>
      <c r="J17" s="17" t="str">
        <f>IF($A17="","",IF(Jury!K26="","",Jury!K26))</f>
        <v/>
      </c>
      <c r="K17" s="17" t="str">
        <f>IF($A17="","",IF(Jury!L26="","",Jury!L26))</f>
        <v/>
      </c>
      <c r="L17" s="17" t="str">
        <f>IF($A17="","",IF(Jury!M26="","",Jury!M26))</f>
        <v/>
      </c>
      <c r="M17" s="17" t="str">
        <f>IF($A17="","",IF(Jury!O26="","",Jury!O26))</f>
        <v/>
      </c>
      <c r="N17" s="17" t="str">
        <f>IF($A17="","",IF(Jury!P26="","",Jury!P26))</f>
        <v/>
      </c>
      <c r="O17" s="17" t="str">
        <f>IF($A17="","",IF(Jury!Q26="","",Jury!Q26))</f>
        <v/>
      </c>
      <c r="P17" s="17" t="str">
        <f>IF($A17="","",IF(Jury!R26="","",Jury!R26))</f>
        <v/>
      </c>
      <c r="Q17" s="17" t="str">
        <f>IF($A17="","",IF(Jury!S26="","",Jury!S26))</f>
        <v/>
      </c>
      <c r="AB17" s="17" t="str">
        <f>IF($A17="","",IF(Jury!AA26="","",Jury!AA26))</f>
        <v/>
      </c>
    </row>
    <row r="18" spans="1:28">
      <c r="A18" s="120" t="str">
        <f>IF(Jury!B27="","",Jury!A27)</f>
        <v/>
      </c>
      <c r="B18" s="17" t="str">
        <f>IF($A18="","",IF(Jury!B27="","",Jury!B27))</f>
        <v/>
      </c>
      <c r="C18" s="17" t="str">
        <f>IF($A18="","",IF(Jury!C27="","",Jury!C27))</f>
        <v/>
      </c>
      <c r="D18" s="17" t="str">
        <f>IF($A18="","",IF(Jury!D27="","",Jury!D27))</f>
        <v/>
      </c>
      <c r="E18" s="115" t="str">
        <f>IF(D18="","",'allg. Daten'!$C$6)</f>
        <v/>
      </c>
      <c r="F18" s="17" t="str">
        <f>IF($A18="","",IF(Jury!E27="","",Jury!E27))</f>
        <v/>
      </c>
      <c r="G18" s="17" t="str">
        <f>IF($A18="","",IF(Jury!F27="","",Jury!F27))</f>
        <v/>
      </c>
      <c r="H18" s="17" t="str">
        <f>IF($A18="","",IF(Jury!H27="","",Jury!H27))</f>
        <v/>
      </c>
      <c r="I18" s="17" t="str">
        <f>IF($A18="","",IF(Jury!I27="","",Jury!I27))</f>
        <v/>
      </c>
      <c r="J18" s="17" t="str">
        <f>IF($A18="","",IF(Jury!K27="","",Jury!K27))</f>
        <v/>
      </c>
      <c r="K18" s="17" t="str">
        <f>IF($A18="","",IF(Jury!L27="","",Jury!L27))</f>
        <v/>
      </c>
      <c r="L18" s="17" t="str">
        <f>IF($A18="","",IF(Jury!M27="","",Jury!M27))</f>
        <v/>
      </c>
      <c r="M18" s="17" t="str">
        <f>IF($A18="","",IF(Jury!O27="","",Jury!O27))</f>
        <v/>
      </c>
      <c r="N18" s="17" t="str">
        <f>IF($A18="","",IF(Jury!P27="","",Jury!P27))</f>
        <v/>
      </c>
      <c r="O18" s="17" t="str">
        <f>IF($A18="","",IF(Jury!Q27="","",Jury!Q27))</f>
        <v/>
      </c>
      <c r="P18" s="17" t="str">
        <f>IF($A18="","",IF(Jury!R27="","",Jury!R27))</f>
        <v/>
      </c>
      <c r="Q18" s="17" t="str">
        <f>IF($A18="","",IF(Jury!S27="","",Jury!S27))</f>
        <v/>
      </c>
      <c r="AB18" s="17" t="str">
        <f>IF($A18="","",IF(Jury!AA27="","",Jury!AA27))</f>
        <v/>
      </c>
    </row>
    <row r="19" spans="1:28">
      <c r="A19" s="120" t="str">
        <f>IF(Jury!B28="","",Jury!A28)</f>
        <v/>
      </c>
      <c r="B19" s="17" t="str">
        <f>IF($A19="","",IF(Jury!B28="","",Jury!B28))</f>
        <v/>
      </c>
      <c r="C19" s="17" t="str">
        <f>IF($A19="","",IF(Jury!C28="","",Jury!C28))</f>
        <v/>
      </c>
      <c r="D19" s="17" t="str">
        <f>IF($A19="","",IF(Jury!D28="","",Jury!D28))</f>
        <v/>
      </c>
      <c r="E19" s="115" t="str">
        <f>IF(D19="","",'allg. Daten'!$C$6)</f>
        <v/>
      </c>
      <c r="F19" s="17" t="str">
        <f>IF($A19="","",IF(Jury!E28="","",Jury!E28))</f>
        <v/>
      </c>
      <c r="G19" s="17" t="str">
        <f>IF($A19="","",IF(Jury!F28="","",Jury!F28))</f>
        <v/>
      </c>
      <c r="H19" s="17" t="str">
        <f>IF($A19="","",IF(Jury!H28="","",Jury!H28))</f>
        <v/>
      </c>
      <c r="I19" s="17" t="str">
        <f>IF($A19="","",IF(Jury!I28="","",Jury!I28))</f>
        <v/>
      </c>
      <c r="J19" s="17" t="str">
        <f>IF($A19="","",IF(Jury!K28="","",Jury!K28))</f>
        <v/>
      </c>
      <c r="K19" s="17" t="str">
        <f>IF($A19="","",IF(Jury!L28="","",Jury!L28))</f>
        <v/>
      </c>
      <c r="L19" s="17" t="str">
        <f>IF($A19="","",IF(Jury!M28="","",Jury!M28))</f>
        <v/>
      </c>
      <c r="M19" s="17" t="str">
        <f>IF($A19="","",IF(Jury!O28="","",Jury!O28))</f>
        <v/>
      </c>
      <c r="N19" s="17" t="str">
        <f>IF($A19="","",IF(Jury!P28="","",Jury!P28))</f>
        <v/>
      </c>
      <c r="O19" s="17" t="str">
        <f>IF($A19="","",IF(Jury!Q28="","",Jury!Q28))</f>
        <v/>
      </c>
      <c r="P19" s="17" t="str">
        <f>IF($A19="","",IF(Jury!R28="","",Jury!R28))</f>
        <v/>
      </c>
      <c r="Q19" s="17" t="str">
        <f>IF($A19="","",IF(Jury!S28="","",Jury!S28))</f>
        <v/>
      </c>
      <c r="AB19" s="17" t="str">
        <f>IF($A19="","",IF(Jury!AA28="","",Jury!AA28))</f>
        <v/>
      </c>
    </row>
    <row r="20" spans="1:28">
      <c r="A20" s="120" t="str">
        <f>IF(Jury!B29="","",Jury!A29)</f>
        <v/>
      </c>
      <c r="B20" s="17" t="str">
        <f>IF($A20="","",IF(Jury!B29="","",Jury!B29))</f>
        <v/>
      </c>
      <c r="C20" s="17" t="str">
        <f>IF($A20="","",IF(Jury!C29="","",Jury!C29))</f>
        <v/>
      </c>
      <c r="D20" s="17" t="str">
        <f>IF($A20="","",IF(Jury!D29="","",Jury!D29))</f>
        <v/>
      </c>
      <c r="E20" s="115" t="str">
        <f>IF(D20="","",'allg. Daten'!$C$6)</f>
        <v/>
      </c>
      <c r="F20" s="17" t="str">
        <f>IF($A20="","",IF(Jury!E29="","",Jury!E29))</f>
        <v/>
      </c>
      <c r="G20" s="17" t="str">
        <f>IF($A20="","",IF(Jury!F29="","",Jury!F29))</f>
        <v/>
      </c>
      <c r="H20" s="17" t="str">
        <f>IF($A20="","",IF(Jury!H29="","",Jury!H29))</f>
        <v/>
      </c>
      <c r="I20" s="17" t="str">
        <f>IF($A20="","",IF(Jury!I29="","",Jury!I29))</f>
        <v/>
      </c>
      <c r="J20" s="17" t="str">
        <f>IF($A20="","",IF(Jury!K29="","",Jury!K29))</f>
        <v/>
      </c>
      <c r="K20" s="17" t="str">
        <f>IF($A20="","",IF(Jury!L29="","",Jury!L29))</f>
        <v/>
      </c>
      <c r="L20" s="17" t="str">
        <f>IF($A20="","",IF(Jury!M29="","",Jury!M29))</f>
        <v/>
      </c>
      <c r="M20" s="17" t="str">
        <f>IF($A20="","",IF(Jury!O29="","",Jury!O29))</f>
        <v/>
      </c>
      <c r="N20" s="17" t="str">
        <f>IF($A20="","",IF(Jury!P29="","",Jury!P29))</f>
        <v/>
      </c>
      <c r="O20" s="17" t="str">
        <f>IF($A20="","",IF(Jury!Q29="","",Jury!Q29))</f>
        <v/>
      </c>
      <c r="P20" s="17" t="str">
        <f>IF($A20="","",IF(Jury!R29="","",Jury!R29))</f>
        <v/>
      </c>
      <c r="Q20" s="17" t="str">
        <f>IF($A20="","",IF(Jury!S29="","",Jury!S29))</f>
        <v/>
      </c>
      <c r="AB20" s="17" t="str">
        <f>IF($A20="","",IF(Jury!AA29="","",Jury!AA29))</f>
        <v/>
      </c>
    </row>
    <row r="21" spans="1:28">
      <c r="A21" s="120" t="str">
        <f>IF(Jury!B30="","",Jury!A30)</f>
        <v/>
      </c>
      <c r="B21" s="17" t="str">
        <f>IF($A21="","",IF(Jury!B30="","",Jury!B30))</f>
        <v/>
      </c>
      <c r="C21" s="17" t="str">
        <f>IF($A21="","",IF(Jury!C30="","",Jury!C30))</f>
        <v/>
      </c>
      <c r="D21" s="17" t="str">
        <f>IF($A21="","",IF(Jury!D30="","",Jury!D30))</f>
        <v/>
      </c>
      <c r="E21" s="115" t="str">
        <f>IF(D21="","",'allg. Daten'!$C$6)</f>
        <v/>
      </c>
      <c r="F21" s="17" t="str">
        <f>IF($A21="","",IF(Jury!E30="","",Jury!E30))</f>
        <v/>
      </c>
      <c r="G21" s="17" t="str">
        <f>IF($A21="","",IF(Jury!F30="","",Jury!F30))</f>
        <v/>
      </c>
      <c r="H21" s="17" t="str">
        <f>IF($A21="","",IF(Jury!H30="","",Jury!H30))</f>
        <v/>
      </c>
      <c r="I21" s="17" t="str">
        <f>IF($A21="","",IF(Jury!I30="","",Jury!I30))</f>
        <v/>
      </c>
      <c r="J21" s="17" t="str">
        <f>IF($A21="","",IF(Jury!K30="","",Jury!K30))</f>
        <v/>
      </c>
      <c r="K21" s="17" t="str">
        <f>IF($A21="","",IF(Jury!L30="","",Jury!L30))</f>
        <v/>
      </c>
      <c r="L21" s="17" t="str">
        <f>IF($A21="","",IF(Jury!M30="","",Jury!M30))</f>
        <v/>
      </c>
      <c r="M21" s="17" t="str">
        <f>IF($A21="","",IF(Jury!O30="","",Jury!O30))</f>
        <v/>
      </c>
      <c r="N21" s="17" t="str">
        <f>IF($A21="","",IF(Jury!P30="","",Jury!P30))</f>
        <v/>
      </c>
      <c r="O21" s="17" t="str">
        <f>IF($A21="","",IF(Jury!Q30="","",Jury!Q30))</f>
        <v/>
      </c>
      <c r="P21" s="17" t="str">
        <f>IF($A21="","",IF(Jury!R30="","",Jury!R30))</f>
        <v/>
      </c>
      <c r="Q21" s="17" t="str">
        <f>IF($A21="","",IF(Jury!S30="","",Jury!S30))</f>
        <v/>
      </c>
      <c r="AB21" s="17" t="str">
        <f>IF($A21="","",IF(Jury!AA30="","",Jury!AA30))</f>
        <v/>
      </c>
    </row>
    <row r="22" spans="1:28">
      <c r="A22" s="120" t="str">
        <f>IF(Jury!B31="","",Jury!A31)</f>
        <v/>
      </c>
      <c r="B22" s="17" t="str">
        <f>IF($A22="","",IF(Jury!B31="","",Jury!B31))</f>
        <v/>
      </c>
      <c r="C22" s="17" t="str">
        <f>IF($A22="","",IF(Jury!C31="","",Jury!C31))</f>
        <v/>
      </c>
      <c r="D22" s="17" t="str">
        <f>IF($A22="","",IF(Jury!D31="","",Jury!D31))</f>
        <v/>
      </c>
      <c r="E22" s="115" t="str">
        <f>IF(D22="","",'allg. Daten'!$C$6)</f>
        <v/>
      </c>
      <c r="F22" s="17" t="str">
        <f>IF($A22="","",IF(Jury!E31="","",Jury!E31))</f>
        <v/>
      </c>
      <c r="G22" s="17" t="str">
        <f>IF($A22="","",IF(Jury!F31="","",Jury!F31))</f>
        <v/>
      </c>
      <c r="H22" s="17" t="str">
        <f>IF($A22="","",IF(Jury!H31="","",Jury!H31))</f>
        <v/>
      </c>
      <c r="I22" s="17" t="str">
        <f>IF($A22="","",IF(Jury!I31="","",Jury!I31))</f>
        <v/>
      </c>
      <c r="J22" s="17" t="str">
        <f>IF($A22="","",IF(Jury!K31="","",Jury!K31))</f>
        <v/>
      </c>
      <c r="K22" s="17" t="str">
        <f>IF($A22="","",IF(Jury!L31="","",Jury!L31))</f>
        <v/>
      </c>
      <c r="L22" s="17" t="str">
        <f>IF($A22="","",IF(Jury!M31="","",Jury!M31))</f>
        <v/>
      </c>
      <c r="M22" s="17" t="str">
        <f>IF($A22="","",IF(Jury!O31="","",Jury!O31))</f>
        <v/>
      </c>
      <c r="N22" s="17" t="str">
        <f>IF($A22="","",IF(Jury!P31="","",Jury!P31))</f>
        <v/>
      </c>
      <c r="O22" s="17" t="str">
        <f>IF($A22="","",IF(Jury!Q31="","",Jury!Q31))</f>
        <v/>
      </c>
      <c r="P22" s="17" t="str">
        <f>IF($A22="","",IF(Jury!R31="","",Jury!R31))</f>
        <v/>
      </c>
      <c r="Q22" s="17" t="str">
        <f>IF($A22="","",IF(Jury!S31="","",Jury!S31))</f>
        <v/>
      </c>
      <c r="AB22" s="17" t="str">
        <f>IF($A22="","",IF(Jury!AA31="","",Jury!AA31))</f>
        <v/>
      </c>
    </row>
    <row r="23" spans="1:28">
      <c r="A23" s="120" t="str">
        <f>IF(Jury!B32="","",Jury!A32)</f>
        <v/>
      </c>
      <c r="B23" s="17" t="str">
        <f>IF($A23="","",IF(Jury!B32="","",Jury!B32))</f>
        <v/>
      </c>
      <c r="C23" s="17" t="str">
        <f>IF($A23="","",IF(Jury!C32="","",Jury!C32))</f>
        <v/>
      </c>
      <c r="D23" s="17" t="str">
        <f>IF($A23="","",IF(Jury!D32="","",Jury!D32))</f>
        <v/>
      </c>
      <c r="E23" s="115" t="str">
        <f>IF(D23="","",'allg. Daten'!$C$6)</f>
        <v/>
      </c>
      <c r="F23" s="17" t="str">
        <f>IF($A23="","",IF(Jury!E32="","",Jury!E32))</f>
        <v/>
      </c>
      <c r="G23" s="17" t="str">
        <f>IF($A23="","",IF(Jury!F32="","",Jury!F32))</f>
        <v/>
      </c>
      <c r="H23" s="17" t="str">
        <f>IF($A23="","",IF(Jury!H32="","",Jury!H32))</f>
        <v/>
      </c>
      <c r="I23" s="17" t="str">
        <f>IF($A23="","",IF(Jury!I32="","",Jury!I32))</f>
        <v/>
      </c>
      <c r="J23" s="17" t="str">
        <f>IF($A23="","",IF(Jury!K32="","",Jury!K32))</f>
        <v/>
      </c>
      <c r="K23" s="17" t="str">
        <f>IF($A23="","",IF(Jury!L32="","",Jury!L32))</f>
        <v/>
      </c>
      <c r="L23" s="17" t="str">
        <f>IF($A23="","",IF(Jury!M32="","",Jury!M32))</f>
        <v/>
      </c>
      <c r="M23" s="17" t="str">
        <f>IF($A23="","",IF(Jury!O32="","",Jury!O32))</f>
        <v/>
      </c>
      <c r="N23" s="17" t="str">
        <f>IF($A23="","",IF(Jury!P32="","",Jury!P32))</f>
        <v/>
      </c>
      <c r="O23" s="17" t="str">
        <f>IF($A23="","",IF(Jury!Q32="","",Jury!Q32))</f>
        <v/>
      </c>
      <c r="P23" s="17" t="str">
        <f>IF($A23="","",IF(Jury!R32="","",Jury!R32))</f>
        <v/>
      </c>
      <c r="Q23" s="17" t="str">
        <f>IF($A23="","",IF(Jury!S32="","",Jury!S32))</f>
        <v/>
      </c>
      <c r="AB23" s="17" t="str">
        <f>IF($A23="","",IF(Jury!AA32="","",Jury!AA32))</f>
        <v/>
      </c>
    </row>
    <row r="24" spans="1:28">
      <c r="A24" s="120" t="str">
        <f>IF(Jury!B33="","",Jury!A33)</f>
        <v/>
      </c>
      <c r="B24" s="17" t="str">
        <f>IF($A24="","",IF(Jury!B33="","",Jury!B33))</f>
        <v/>
      </c>
      <c r="C24" s="17" t="str">
        <f>IF($A24="","",IF(Jury!C33="","",Jury!C33))</f>
        <v/>
      </c>
      <c r="D24" s="17" t="str">
        <f>IF($A24="","",IF(Jury!D33="","",Jury!D33))</f>
        <v/>
      </c>
      <c r="E24" s="115" t="str">
        <f>IF(D24="","",'allg. Daten'!$C$6)</f>
        <v/>
      </c>
      <c r="F24" s="17" t="str">
        <f>IF($A24="","",IF(Jury!E33="","",Jury!E33))</f>
        <v/>
      </c>
      <c r="G24" s="17" t="str">
        <f>IF($A24="","",IF(Jury!F33="","",Jury!F33))</f>
        <v/>
      </c>
      <c r="H24" s="17" t="str">
        <f>IF($A24="","",IF(Jury!H33="","",Jury!H33))</f>
        <v/>
      </c>
      <c r="I24" s="17" t="str">
        <f>IF($A24="","",IF(Jury!I33="","",Jury!I33))</f>
        <v/>
      </c>
      <c r="J24" s="17" t="str">
        <f>IF($A24="","",IF(Jury!K33="","",Jury!K33))</f>
        <v/>
      </c>
      <c r="K24" s="17" t="str">
        <f>IF($A24="","",IF(Jury!L33="","",Jury!L33))</f>
        <v/>
      </c>
      <c r="L24" s="17" t="str">
        <f>IF($A24="","",IF(Jury!M33="","",Jury!M33))</f>
        <v/>
      </c>
      <c r="M24" s="17" t="str">
        <f>IF($A24="","",IF(Jury!O33="","",Jury!O33))</f>
        <v/>
      </c>
      <c r="N24" s="17" t="str">
        <f>IF($A24="","",IF(Jury!P33="","",Jury!P33))</f>
        <v/>
      </c>
      <c r="O24" s="17" t="str">
        <f>IF($A24="","",IF(Jury!Q33="","",Jury!Q33))</f>
        <v/>
      </c>
      <c r="P24" s="17" t="str">
        <f>IF($A24="","",IF(Jury!R33="","",Jury!R33))</f>
        <v/>
      </c>
      <c r="Q24" s="17" t="str">
        <f>IF($A24="","",IF(Jury!S33="","",Jury!S33))</f>
        <v/>
      </c>
      <c r="AB24" s="17" t="str">
        <f>IF($A24="","",IF(Jury!AA33="","",Jury!AA33))</f>
        <v/>
      </c>
    </row>
    <row r="25" spans="1:28">
      <c r="A25" s="120" t="str">
        <f>IF(Jury!B34="","",Jury!A34)</f>
        <v/>
      </c>
      <c r="B25" s="17" t="str">
        <f>IF($A25="","",IF(Jury!B34="","",Jury!B34))</f>
        <v/>
      </c>
      <c r="C25" s="17" t="str">
        <f>IF($A25="","",IF(Jury!C34="","",Jury!C34))</f>
        <v/>
      </c>
      <c r="D25" s="17" t="str">
        <f>IF($A25="","",IF(Jury!D34="","",Jury!D34))</f>
        <v/>
      </c>
      <c r="E25" s="115" t="str">
        <f>IF(D25="","",'allg. Daten'!$C$6)</f>
        <v/>
      </c>
      <c r="F25" s="17" t="str">
        <f>IF($A25="","",IF(Jury!E34="","",Jury!E34))</f>
        <v/>
      </c>
      <c r="G25" s="17" t="str">
        <f>IF($A25="","",IF(Jury!F34="","",Jury!F34))</f>
        <v/>
      </c>
      <c r="H25" s="17" t="str">
        <f>IF($A25="","",IF(Jury!H34="","",Jury!H34))</f>
        <v/>
      </c>
      <c r="I25" s="17" t="str">
        <f>IF($A25="","",IF(Jury!I34="","",Jury!I34))</f>
        <v/>
      </c>
      <c r="J25" s="17" t="str">
        <f>IF($A25="","",IF(Jury!K34="","",Jury!K34))</f>
        <v/>
      </c>
      <c r="K25" s="17" t="str">
        <f>IF($A25="","",IF(Jury!L34="","",Jury!L34))</f>
        <v/>
      </c>
      <c r="L25" s="17" t="str">
        <f>IF($A25="","",IF(Jury!M34="","",Jury!M34))</f>
        <v/>
      </c>
      <c r="M25" s="17" t="str">
        <f>IF($A25="","",IF(Jury!O34="","",Jury!O34))</f>
        <v/>
      </c>
      <c r="N25" s="17" t="str">
        <f>IF($A25="","",IF(Jury!P34="","",Jury!P34))</f>
        <v/>
      </c>
      <c r="O25" s="17" t="str">
        <f>IF($A25="","",IF(Jury!Q34="","",Jury!Q34))</f>
        <v/>
      </c>
      <c r="P25" s="17" t="str">
        <f>IF($A25="","",IF(Jury!R34="","",Jury!R34))</f>
        <v/>
      </c>
      <c r="Q25" s="17" t="str">
        <f>IF($A25="","",IF(Jury!S34="","",Jury!S34))</f>
        <v/>
      </c>
      <c r="AB25" s="17" t="str">
        <f>IF($A25="","",IF(Jury!AA34="","",Jury!AA34))</f>
        <v/>
      </c>
    </row>
    <row r="26" spans="1:28">
      <c r="A26" s="120" t="str">
        <f>IF(Jury!B35="","",Jury!A35)</f>
        <v/>
      </c>
      <c r="B26" s="17" t="str">
        <f>IF($A26="","",IF(Jury!B35="","",Jury!B35))</f>
        <v/>
      </c>
      <c r="C26" s="17" t="str">
        <f>IF($A26="","",IF(Jury!C35="","",Jury!C35))</f>
        <v/>
      </c>
      <c r="D26" s="17" t="str">
        <f>IF($A26="","",IF(Jury!D35="","",Jury!D35))</f>
        <v/>
      </c>
      <c r="E26" s="115" t="str">
        <f>IF(D26="","",'allg. Daten'!$C$6)</f>
        <v/>
      </c>
      <c r="F26" s="17" t="str">
        <f>IF($A26="","",IF(Jury!E35="","",Jury!E35))</f>
        <v/>
      </c>
      <c r="G26" s="17" t="str">
        <f>IF($A26="","",IF(Jury!F35="","",Jury!F35))</f>
        <v/>
      </c>
      <c r="H26" s="17" t="str">
        <f>IF($A26="","",IF(Jury!H35="","",Jury!H35))</f>
        <v/>
      </c>
      <c r="I26" s="17" t="str">
        <f>IF($A26="","",IF(Jury!I35="","",Jury!I35))</f>
        <v/>
      </c>
      <c r="J26" s="17" t="str">
        <f>IF($A26="","",IF(Jury!K35="","",Jury!K35))</f>
        <v/>
      </c>
      <c r="K26" s="17" t="str">
        <f>IF($A26="","",IF(Jury!L35="","",Jury!L35))</f>
        <v/>
      </c>
      <c r="L26" s="17" t="str">
        <f>IF($A26="","",IF(Jury!M35="","",Jury!M35))</f>
        <v/>
      </c>
      <c r="M26" s="17" t="str">
        <f>IF($A26="","",IF(Jury!O35="","",Jury!O35))</f>
        <v/>
      </c>
      <c r="N26" s="17" t="str">
        <f>IF($A26="","",IF(Jury!P35="","",Jury!P35))</f>
        <v/>
      </c>
      <c r="O26" s="17" t="str">
        <f>IF($A26="","",IF(Jury!Q35="","",Jury!Q35))</f>
        <v/>
      </c>
      <c r="P26" s="17" t="str">
        <f>IF($A26="","",IF(Jury!R35="","",Jury!R35))</f>
        <v/>
      </c>
      <c r="Q26" s="17" t="str">
        <f>IF($A26="","",IF(Jury!S35="","",Jury!S35))</f>
        <v/>
      </c>
      <c r="AB26" s="17" t="str">
        <f>IF($A26="","",IF(Jury!AA35="","",Jury!AA35))</f>
        <v/>
      </c>
    </row>
    <row r="27" spans="1:28">
      <c r="A27" s="120" t="str">
        <f>IF(Jury!B36="","",Jury!A36)</f>
        <v/>
      </c>
      <c r="B27" s="17" t="str">
        <f>IF($A27="","",IF(Jury!B36="","",Jury!B36))</f>
        <v/>
      </c>
      <c r="C27" s="17" t="str">
        <f>IF($A27="","",IF(Jury!C36="","",Jury!C36))</f>
        <v/>
      </c>
      <c r="D27" s="17" t="str">
        <f>IF($A27="","",IF(Jury!D36="","",Jury!D36))</f>
        <v/>
      </c>
      <c r="E27" s="115" t="str">
        <f>IF(D27="","",'allg. Daten'!$C$6)</f>
        <v/>
      </c>
      <c r="F27" s="17" t="str">
        <f>IF($A27="","",IF(Jury!E36="","",Jury!E36))</f>
        <v/>
      </c>
      <c r="G27" s="17" t="str">
        <f>IF($A27="","",IF(Jury!G36="","",Jury!G36))</f>
        <v/>
      </c>
      <c r="H27" s="17" t="str">
        <f>IF($A27="","",IF(Jury!H36="","",Jury!H36))</f>
        <v/>
      </c>
      <c r="I27" s="17" t="str">
        <f>IF($A27="","",IF(Jury!I36="","",Jury!I36))</f>
        <v/>
      </c>
      <c r="J27" s="17" t="str">
        <f>IF($A27="","",IF(Jury!J36="","",Jury!J36))</f>
        <v/>
      </c>
      <c r="K27" s="17" t="str">
        <f>IF($A27="","",IF(Jury!L36="","",Jury!L36))</f>
        <v/>
      </c>
      <c r="L27" s="17" t="str">
        <f>IF($A27="","",IF(Jury!M36="","",Jury!M36))</f>
        <v/>
      </c>
      <c r="M27" s="17" t="str">
        <f>IF($A27="","",IF(Jury!O36="","",Jury!O36))</f>
        <v/>
      </c>
      <c r="N27" s="17" t="str">
        <f>IF($A27="","",IF(Jury!P36="","",Jury!P36))</f>
        <v/>
      </c>
      <c r="O27" s="17" t="str">
        <f>IF($A27="","",IF(Jury!Q36="","",Jury!Q36))</f>
        <v/>
      </c>
      <c r="P27" s="17" t="str">
        <f>IF($A27="","",IF(Jury!R36="","",Jury!R36))</f>
        <v/>
      </c>
      <c r="Q27" s="17" t="str">
        <f>IF($A27="","",IF(Jury!S36="","",Jury!S36))</f>
        <v/>
      </c>
      <c r="AB27" s="17" t="str">
        <f>IF($A27="","",IF(Jury!AA36="","",Jury!AA36))</f>
        <v/>
      </c>
    </row>
    <row r="28" spans="1:28">
      <c r="A28" s="120" t="str">
        <f>IF(Jury!B37="","",Jury!A37)</f>
        <v/>
      </c>
      <c r="B28" s="17" t="str">
        <f>IF($A28="","",IF(Jury!B37="","",Jury!B37))</f>
        <v/>
      </c>
      <c r="C28" s="17" t="str">
        <f>IF($A28="","",IF(Jury!C37="","",Jury!C37))</f>
        <v/>
      </c>
      <c r="D28" s="17" t="str">
        <f>IF($A28="","",IF(Jury!D37="","",Jury!D37))</f>
        <v/>
      </c>
      <c r="E28" s="115" t="str">
        <f>IF(D28="","",'allg. Daten'!$C$6)</f>
        <v/>
      </c>
      <c r="F28" s="17" t="str">
        <f>IF($A28="","",IF(Jury!E37="","",Jury!E37))</f>
        <v/>
      </c>
      <c r="G28" s="17" t="str">
        <f>IF($A28="","",IF(Jury!G37="","",Jury!G37))</f>
        <v/>
      </c>
      <c r="H28" s="17" t="str">
        <f>IF($A28="","",IF(Jury!H37="","",Jury!H37))</f>
        <v/>
      </c>
      <c r="I28" s="17" t="str">
        <f>IF($A28="","",IF(Jury!I37="","",Jury!I37))</f>
        <v/>
      </c>
      <c r="J28" s="17" t="str">
        <f>IF($A28="","",IF(Jury!J37="","",Jury!J37))</f>
        <v/>
      </c>
      <c r="K28" s="17" t="str">
        <f>IF($A28="","",IF(Jury!L37="","",Jury!L37))</f>
        <v/>
      </c>
      <c r="L28" s="17" t="str">
        <f>IF($A28="","",IF(Jury!M37="","",Jury!M37))</f>
        <v/>
      </c>
      <c r="M28" s="17" t="str">
        <f>IF($A28="","",IF(Jury!O37="","",Jury!O37))</f>
        <v/>
      </c>
      <c r="N28" s="17" t="str">
        <f>IF($A28="","",IF(Jury!P37="","",Jury!P37))</f>
        <v/>
      </c>
      <c r="O28" s="17" t="str">
        <f>IF($A28="","",IF(Jury!Q37="","",Jury!Q37))</f>
        <v/>
      </c>
      <c r="P28" s="17" t="str">
        <f>IF($A28="","",IF(Jury!R37="","",Jury!R37))</f>
        <v/>
      </c>
      <c r="Q28" s="17" t="str">
        <f>IF($A28="","",IF(Jury!S37="","",Jury!S37))</f>
        <v/>
      </c>
      <c r="AB28" s="17" t="str">
        <f>IF($A28="","",IF(Jury!AA37="","",Jury!AA37))</f>
        <v/>
      </c>
    </row>
    <row r="29" spans="1:28">
      <c r="A29" s="120" t="str">
        <f>IF(Jury!B38="","",Jury!A38)</f>
        <v/>
      </c>
      <c r="B29" s="17" t="str">
        <f>IF($A29="","",IF(Jury!B38="","",Jury!B38))</f>
        <v/>
      </c>
      <c r="C29" s="17" t="str">
        <f>IF($A29="","",IF(Jury!C38="","",Jury!C38))</f>
        <v/>
      </c>
      <c r="D29" s="17" t="str">
        <f>IF($A29="","",IF(Jury!D38="","",Jury!D38))</f>
        <v/>
      </c>
      <c r="E29" s="115" t="str">
        <f>IF(D29="","",'allg. Daten'!$C$6)</f>
        <v/>
      </c>
      <c r="F29" s="17" t="str">
        <f>IF($A29="","",IF(Jury!E38="","",Jury!E38))</f>
        <v/>
      </c>
      <c r="G29" s="17" t="str">
        <f>IF($A29="","",IF(Jury!G38="","",Jury!G38))</f>
        <v/>
      </c>
      <c r="H29" s="17" t="str">
        <f>IF($A29="","",IF(Jury!H38="","",Jury!H38))</f>
        <v/>
      </c>
      <c r="I29" s="17" t="str">
        <f>IF($A29="","",IF(Jury!I38="","",Jury!I38))</f>
        <v/>
      </c>
      <c r="J29" s="17" t="str">
        <f>IF($A29="","",IF(Jury!J38="","",Jury!J38))</f>
        <v/>
      </c>
      <c r="K29" s="17" t="str">
        <f>IF($A29="","",IF(Jury!L38="","",Jury!L38))</f>
        <v/>
      </c>
      <c r="L29" s="17" t="str">
        <f>IF($A29="","",IF(Jury!M38="","",Jury!M38))</f>
        <v/>
      </c>
      <c r="M29" s="17" t="str">
        <f>IF($A29="","",IF(Jury!O38="","",Jury!O38))</f>
        <v/>
      </c>
      <c r="N29" s="17" t="str">
        <f>IF($A29="","",IF(Jury!P38="","",Jury!P38))</f>
        <v/>
      </c>
      <c r="O29" s="17" t="str">
        <f>IF($A29="","",IF(Jury!Q38="","",Jury!Q38))</f>
        <v/>
      </c>
      <c r="P29" s="17" t="str">
        <f>IF($A29="","",IF(Jury!R38="","",Jury!R38))</f>
        <v/>
      </c>
      <c r="Q29" s="17" t="str">
        <f>IF($A29="","",IF(Jury!S38="","",Jury!S38))</f>
        <v/>
      </c>
      <c r="AB29" s="17" t="str">
        <f>IF($A29="","",IF(Jury!AA38="","",Jury!AA38))</f>
        <v/>
      </c>
    </row>
    <row r="30" spans="1:28">
      <c r="A30" s="120" t="str">
        <f>IF(Jury!B39="","",Jury!A39)</f>
        <v/>
      </c>
      <c r="B30" s="17" t="str">
        <f>IF($A30="","",IF(Jury!B39="","",Jury!B39))</f>
        <v/>
      </c>
      <c r="C30" s="17" t="str">
        <f>IF($A30="","",IF(Jury!C39="","",Jury!C39))</f>
        <v/>
      </c>
      <c r="D30" s="17" t="str">
        <f>IF($A30="","",IF(Jury!D39="","",Jury!D39))</f>
        <v/>
      </c>
      <c r="E30" s="115" t="str">
        <f>IF(D30="","",'allg. Daten'!$C$6)</f>
        <v/>
      </c>
      <c r="F30" s="17" t="str">
        <f>IF($A30="","",IF(Jury!E39="","",Jury!E39))</f>
        <v/>
      </c>
      <c r="G30" s="17" t="str">
        <f>IF($A30="","",IF(Jury!G39="","",Jury!G39))</f>
        <v/>
      </c>
      <c r="H30" s="17" t="str">
        <f>IF($A30="","",IF(Jury!H39="","",Jury!H39))</f>
        <v/>
      </c>
      <c r="I30" s="17" t="str">
        <f>IF($A30="","",IF(Jury!I39="","",Jury!I39))</f>
        <v/>
      </c>
      <c r="J30" s="17" t="str">
        <f>IF($A30="","",IF(Jury!J39="","",Jury!J39))</f>
        <v/>
      </c>
      <c r="K30" s="17" t="str">
        <f>IF($A30="","",IF(Jury!L39="","",Jury!L39))</f>
        <v/>
      </c>
      <c r="L30" s="17" t="str">
        <f>IF($A30="","",IF(Jury!M39="","",Jury!M39))</f>
        <v/>
      </c>
      <c r="M30" s="17" t="str">
        <f>IF($A30="","",IF(Jury!O39="","",Jury!O39))</f>
        <v/>
      </c>
      <c r="N30" s="17" t="str">
        <f>IF($A30="","",IF(Jury!P39="","",Jury!P39))</f>
        <v/>
      </c>
      <c r="O30" s="17" t="str">
        <f>IF($A30="","",IF(Jury!Q39="","",Jury!Q39))</f>
        <v/>
      </c>
      <c r="P30" s="17" t="str">
        <f>IF($A30="","",IF(Jury!R39="","",Jury!R39))</f>
        <v/>
      </c>
      <c r="Q30" s="17" t="str">
        <f>IF($A30="","",IF(Jury!S39="","",Jury!S39))</f>
        <v/>
      </c>
      <c r="AB30" s="17" t="str">
        <f>IF($A30="","",IF(Jury!AA39="","",Jury!AA39))</f>
        <v/>
      </c>
    </row>
    <row r="31" spans="1:28">
      <c r="A31" s="120" t="str">
        <f>IF(Jury!B40="","",Jury!A40)</f>
        <v/>
      </c>
      <c r="B31" s="17" t="str">
        <f>IF($A31="","",IF(Jury!B40="","",Jury!B40))</f>
        <v/>
      </c>
      <c r="C31" s="17" t="str">
        <f>IF($A31="","",IF(Jury!C40="","",Jury!C40))</f>
        <v/>
      </c>
      <c r="D31" s="17" t="str">
        <f>IF($A31="","",IF(Jury!D40="","",Jury!D40))</f>
        <v/>
      </c>
      <c r="E31" s="115" t="str">
        <f>IF(D31="","",'allg. Daten'!$C$6)</f>
        <v/>
      </c>
      <c r="F31" s="17" t="str">
        <f>IF($A31="","",IF(Jury!E40="","",Jury!E40))</f>
        <v/>
      </c>
      <c r="G31" s="17" t="str">
        <f>IF($A31="","",IF(Jury!F40="","",Jury!F40))</f>
        <v/>
      </c>
      <c r="H31" s="17" t="str">
        <f>IF($A31="","",IF(Jury!H40="","",Jury!H40))</f>
        <v/>
      </c>
      <c r="I31" s="17" t="str">
        <f>IF($A31="","",IF(Jury!I40="","",Jury!I40))</f>
        <v/>
      </c>
      <c r="J31" s="17" t="str">
        <f>IF($A31="","",IF(Jury!K40="","",Jury!K40))</f>
        <v/>
      </c>
      <c r="K31" s="17" t="str">
        <f>IF($A31="","",IF(Jury!L40="","",Jury!L40))</f>
        <v/>
      </c>
      <c r="L31" s="17" t="str">
        <f>IF($A31="","",IF(Jury!M40="","",Jury!M40))</f>
        <v/>
      </c>
      <c r="M31" s="17" t="str">
        <f>IF($A31="","",IF(Jury!O40="","",Jury!O40))</f>
        <v/>
      </c>
      <c r="N31" s="17" t="str">
        <f>IF($A31="","",IF(Jury!P40="","",Jury!P40))</f>
        <v/>
      </c>
      <c r="O31" s="17" t="str">
        <f>IF($A31="","",IF(Jury!Q40="","",Jury!Q40))</f>
        <v/>
      </c>
      <c r="P31" s="17" t="str">
        <f>IF($A31="","",IF(Jury!R40="","",Jury!R40))</f>
        <v/>
      </c>
      <c r="Q31" s="17" t="str">
        <f>IF($A31="","",IF(Jury!S40="","",Jury!S40))</f>
        <v/>
      </c>
      <c r="AB31" s="17" t="str">
        <f>IF($A31="","",IF(Jury!AA40="","",Jury!AA40))</f>
        <v/>
      </c>
    </row>
    <row r="32" spans="1:28">
      <c r="A32" s="120" t="str">
        <f>IF(Jury!B41="","",Jury!A41)</f>
        <v/>
      </c>
      <c r="B32" s="17" t="str">
        <f>IF($A32="","",IF(Jury!B41="","",Jury!B41))</f>
        <v/>
      </c>
      <c r="C32" s="17" t="str">
        <f>IF($A32="","",IF(Jury!C41="","",Jury!C41))</f>
        <v/>
      </c>
      <c r="D32" s="17" t="str">
        <f>IF($A32="","",IF(Jury!D41="","",Jury!D41))</f>
        <v/>
      </c>
      <c r="E32" s="115" t="str">
        <f>IF(D32="","",'allg. Daten'!$C$6)</f>
        <v/>
      </c>
      <c r="F32" s="17" t="str">
        <f>IF($A32="","",IF(Jury!E41="","",Jury!E41))</f>
        <v/>
      </c>
      <c r="G32" s="17" t="str">
        <f>IF($A32="","",IF(Jury!F41="","",Jury!F41))</f>
        <v/>
      </c>
      <c r="H32" s="17" t="str">
        <f>IF($A32="","",IF(Jury!H41="","",Jury!H41))</f>
        <v/>
      </c>
      <c r="I32" s="17" t="str">
        <f>IF($A32="","",IF(Jury!I41="","",Jury!I41))</f>
        <v/>
      </c>
      <c r="J32" s="17" t="str">
        <f>IF($A32="","",IF(Jury!K41="","",Jury!K41))</f>
        <v/>
      </c>
      <c r="K32" s="17" t="str">
        <f>IF($A32="","",IF(Jury!L41="","",Jury!L41))</f>
        <v/>
      </c>
      <c r="L32" s="17" t="str">
        <f>IF($A32="","",IF(Jury!M41="","",Jury!M41))</f>
        <v/>
      </c>
      <c r="M32" s="17" t="str">
        <f>IF($A32="","",IF(Jury!O41="","",Jury!O41))</f>
        <v/>
      </c>
      <c r="N32" s="17" t="str">
        <f>IF($A32="","",IF(Jury!P41="","",Jury!P41))</f>
        <v/>
      </c>
      <c r="O32" s="17" t="str">
        <f>IF($A32="","",IF(Jury!Q41="","",Jury!Q41))</f>
        <v/>
      </c>
      <c r="P32" s="17" t="str">
        <f>IF($A32="","",IF(Jury!R41="","",Jury!R41))</f>
        <v/>
      </c>
      <c r="Q32" s="17" t="str">
        <f>IF($A32="","",IF(Jury!S41="","",Jury!S41))</f>
        <v/>
      </c>
      <c r="AB32" s="17" t="str">
        <f>IF($A32="","",IF(Jury!AA41="","",Jury!AA41))</f>
        <v/>
      </c>
    </row>
    <row r="33" spans="1:28">
      <c r="A33" s="120" t="str">
        <f>IF(Jury!B42="","",Jury!A42)</f>
        <v/>
      </c>
      <c r="B33" s="17" t="str">
        <f>IF($A33="","",IF(Jury!B42="","",Jury!B42))</f>
        <v/>
      </c>
      <c r="C33" s="17" t="str">
        <f>IF($A33="","",IF(Jury!C42="","",Jury!C42))</f>
        <v/>
      </c>
      <c r="D33" s="17" t="str">
        <f>IF($A33="","",IF(Jury!D42="","",Jury!D42))</f>
        <v/>
      </c>
      <c r="E33" s="115" t="str">
        <f>IF(D33="","",'allg. Daten'!$C$6)</f>
        <v/>
      </c>
      <c r="F33" s="17" t="str">
        <f>IF($A33="","",IF(Jury!E42="","",Jury!E42))</f>
        <v/>
      </c>
      <c r="G33" s="17" t="str">
        <f>IF($A33="","",IF(Jury!F42="","",Jury!F42))</f>
        <v/>
      </c>
      <c r="H33" s="17" t="str">
        <f>IF($A33="","",IF(Jury!H42="","",Jury!H42))</f>
        <v/>
      </c>
      <c r="I33" s="17" t="str">
        <f>IF($A33="","",IF(Jury!I42="","",Jury!I42))</f>
        <v/>
      </c>
      <c r="J33" s="17" t="str">
        <f>IF($A33="","",IF(Jury!K42="","",Jury!K42))</f>
        <v/>
      </c>
      <c r="K33" s="17" t="str">
        <f>IF($A33="","",IF(Jury!L42="","",Jury!L42))</f>
        <v/>
      </c>
      <c r="L33" s="17" t="str">
        <f>IF($A33="","",IF(Jury!M42="","",Jury!M42))</f>
        <v/>
      </c>
      <c r="M33" s="17" t="str">
        <f>IF($A33="","",IF(Jury!O42="","",Jury!O42))</f>
        <v/>
      </c>
      <c r="N33" s="17" t="str">
        <f>IF($A33="","",IF(Jury!P42="","",Jury!P42))</f>
        <v/>
      </c>
      <c r="O33" s="17" t="str">
        <f>IF($A33="","",IF(Jury!Q42="","",Jury!Q42))</f>
        <v/>
      </c>
      <c r="P33" s="17" t="str">
        <f>IF($A33="","",IF(Jury!R42="","",Jury!R42))</f>
        <v/>
      </c>
      <c r="Q33" s="17" t="str">
        <f>IF($A33="","",IF(Jury!S42="","",Jury!S42))</f>
        <v/>
      </c>
      <c r="AB33" s="17" t="str">
        <f>IF($A33="","",IF(Jury!AA42="","",Jury!AA42))</f>
        <v/>
      </c>
    </row>
    <row r="34" spans="1:28">
      <c r="A34" s="120" t="str">
        <f>IF(Jury!B43="","",Jury!A43)</f>
        <v/>
      </c>
      <c r="B34" s="17" t="str">
        <f>IF($A34="","",IF(Jury!B43="","",Jury!B43))</f>
        <v/>
      </c>
      <c r="C34" s="17" t="str">
        <f>IF($A34="","",IF(Jury!C43="","",Jury!C43))</f>
        <v/>
      </c>
      <c r="D34" s="17" t="str">
        <f>IF($A34="","",IF(Jury!D43="","",Jury!D43))</f>
        <v/>
      </c>
      <c r="E34" s="115" t="str">
        <f>IF(D34="","",'allg. Daten'!$C$6)</f>
        <v/>
      </c>
      <c r="F34" s="17" t="str">
        <f>IF($A34="","",IF(Jury!E43="","",Jury!E43))</f>
        <v/>
      </c>
      <c r="G34" s="17" t="str">
        <f>IF($A34="","",IF(Jury!F43="","",Jury!F43))</f>
        <v/>
      </c>
      <c r="H34" s="17" t="str">
        <f>IF($A34="","",IF(Jury!H43="","",Jury!H43))</f>
        <v/>
      </c>
      <c r="I34" s="17" t="str">
        <f>IF($A34="","",IF(Jury!I43="","",Jury!I43))</f>
        <v/>
      </c>
      <c r="J34" s="17" t="str">
        <f>IF($A34="","",IF(Jury!K43="","",Jury!K43))</f>
        <v/>
      </c>
      <c r="K34" s="17" t="str">
        <f>IF($A34="","",IF(Jury!L43="","",Jury!L43))</f>
        <v/>
      </c>
      <c r="L34" s="17" t="str">
        <f>IF($A34="","",IF(Jury!M43="","",Jury!M43))</f>
        <v/>
      </c>
      <c r="M34" s="17" t="str">
        <f>IF($A34="","",IF(Jury!O43="","",Jury!O43))</f>
        <v/>
      </c>
      <c r="N34" s="17" t="str">
        <f>IF($A34="","",IF(Jury!P43="","",Jury!P43))</f>
        <v/>
      </c>
      <c r="O34" s="17" t="str">
        <f>IF($A34="","",IF(Jury!Q43="","",Jury!Q43))</f>
        <v/>
      </c>
      <c r="P34" s="17" t="str">
        <f>IF($A34="","",IF(Jury!R43="","",Jury!R43))</f>
        <v/>
      </c>
      <c r="Q34" s="17" t="str">
        <f>IF($A34="","",IF(Jury!S43="","",Jury!S43))</f>
        <v/>
      </c>
      <c r="AB34" s="17" t="str">
        <f>IF($A34="","",IF(Jury!AA43="","",Jury!AA43))</f>
        <v/>
      </c>
    </row>
    <row r="35" spans="1:28">
      <c r="A35" s="120" t="str">
        <f>IF(Jury!B44="","",Jury!A44)</f>
        <v/>
      </c>
      <c r="B35" s="17" t="str">
        <f>IF($A35="","",IF(Jury!B44="","",Jury!B44))</f>
        <v/>
      </c>
      <c r="C35" s="17" t="str">
        <f>IF($A35="","",IF(Jury!C44="","",Jury!C44))</f>
        <v/>
      </c>
      <c r="D35" s="17" t="str">
        <f>IF($A35="","",IF(Jury!D44="","",Jury!D44))</f>
        <v/>
      </c>
      <c r="E35" s="115" t="str">
        <f>IF(D35="","",'allg. Daten'!$C$6)</f>
        <v/>
      </c>
      <c r="F35" s="17" t="str">
        <f>IF($A35="","",IF(Jury!E44="","",Jury!E44))</f>
        <v/>
      </c>
      <c r="G35" s="17" t="str">
        <f>IF($A35="","",IF(Jury!F44="","",Jury!F44))</f>
        <v/>
      </c>
      <c r="H35" s="17" t="str">
        <f>IF($A35="","",IF(Jury!H44="","",Jury!H44))</f>
        <v/>
      </c>
      <c r="I35" s="17" t="str">
        <f>IF($A35="","",IF(Jury!I44="","",Jury!I44))</f>
        <v/>
      </c>
      <c r="J35" s="17" t="str">
        <f>IF($A35="","",IF(Jury!K44="","",Jury!K44))</f>
        <v/>
      </c>
      <c r="K35" s="17" t="str">
        <f>IF($A35="","",IF(Jury!L44="","",Jury!L44))</f>
        <v/>
      </c>
      <c r="L35" s="17" t="str">
        <f>IF($A35="","",IF(Jury!M44="","",Jury!M44))</f>
        <v/>
      </c>
      <c r="M35" s="17" t="str">
        <f>IF($A35="","",IF(Jury!O44="","",Jury!O44))</f>
        <v/>
      </c>
      <c r="N35" s="17" t="str">
        <f>IF($A35="","",IF(Jury!P44="","",Jury!P44))</f>
        <v/>
      </c>
      <c r="O35" s="17" t="str">
        <f>IF($A35="","",IF(Jury!Q44="","",Jury!Q44))</f>
        <v/>
      </c>
      <c r="P35" s="17" t="str">
        <f>IF($A35="","",IF(Jury!R44="","",Jury!R44))</f>
        <v/>
      </c>
      <c r="Q35" s="17" t="str">
        <f>IF($A35="","",IF(Jury!S44="","",Jury!S44))</f>
        <v/>
      </c>
      <c r="AB35" s="17" t="str">
        <f>IF($A35="","",IF(Jury!AA44="","",Jury!AA44))</f>
        <v/>
      </c>
    </row>
    <row r="36" spans="1:28">
      <c r="A36" s="120" t="str">
        <f>IF(Jury!B45="","",Jury!A45)</f>
        <v/>
      </c>
      <c r="B36" s="17" t="str">
        <f>IF($A36="","",IF(Jury!B45="","",Jury!B45))</f>
        <v/>
      </c>
      <c r="C36" s="17" t="str">
        <f>IF($A36="","",IF(Jury!C45="","",Jury!C45))</f>
        <v/>
      </c>
      <c r="D36" s="17" t="str">
        <f>IF($A36="","",IF(Jury!D45="","",Jury!D45))</f>
        <v/>
      </c>
      <c r="E36" s="115" t="str">
        <f>IF(D36="","",'allg. Daten'!$C$6)</f>
        <v/>
      </c>
      <c r="F36" s="17" t="str">
        <f>IF($A36="","",IF(Jury!E45="","",Jury!E45))</f>
        <v/>
      </c>
      <c r="G36" s="17" t="str">
        <f>IF($A36="","",IF(Jury!F45="","",Jury!F45))</f>
        <v/>
      </c>
      <c r="H36" s="17" t="str">
        <f>IF($A36="","",IF(Jury!H45="","",Jury!H45))</f>
        <v/>
      </c>
      <c r="I36" s="17" t="str">
        <f>IF($A36="","",IF(Jury!I45="","",Jury!I45))</f>
        <v/>
      </c>
      <c r="J36" s="17" t="str">
        <f>IF($A36="","",IF(Jury!K45="","",Jury!K45))</f>
        <v/>
      </c>
      <c r="K36" s="17" t="str">
        <f>IF($A36="","",IF(Jury!L45="","",Jury!L45))</f>
        <v/>
      </c>
      <c r="L36" s="17" t="str">
        <f>IF($A36="","",IF(Jury!M45="","",Jury!M45))</f>
        <v/>
      </c>
      <c r="M36" s="17" t="str">
        <f>IF($A36="","",IF(Jury!O45="","",Jury!O45))</f>
        <v/>
      </c>
      <c r="N36" s="17" t="str">
        <f>IF($A36="","",IF(Jury!P45="","",Jury!P45))</f>
        <v/>
      </c>
      <c r="O36" s="17" t="str">
        <f>IF($A36="","",IF(Jury!Q45="","",Jury!Q45))</f>
        <v/>
      </c>
      <c r="P36" s="17" t="str">
        <f>IF($A36="","",IF(Jury!R45="","",Jury!R45))</f>
        <v/>
      </c>
      <c r="Q36" s="17" t="str">
        <f>IF($A36="","",IF(Jury!S45="","",Jury!S45))</f>
        <v/>
      </c>
      <c r="AB36" s="17" t="str">
        <f>IF($A36="","",IF(Jury!AA45="","",Jury!AA45))</f>
        <v/>
      </c>
    </row>
    <row r="37" spans="1:28">
      <c r="A37" s="120" t="str">
        <f>IF(Jury!B46="","",Jury!A46)</f>
        <v/>
      </c>
      <c r="B37" s="17" t="str">
        <f>IF($A37="","",IF(Jury!B46="","",Jury!B46))</f>
        <v/>
      </c>
      <c r="C37" s="17" t="str">
        <f>IF($A37="","",IF(Jury!C46="","",Jury!C46))</f>
        <v/>
      </c>
      <c r="D37" s="17" t="str">
        <f>IF($A37="","",IF(Jury!D46="","",Jury!D46))</f>
        <v/>
      </c>
      <c r="E37" s="115" t="str">
        <f>IF(D37="","",'allg. Daten'!$C$6)</f>
        <v/>
      </c>
      <c r="F37" s="17" t="str">
        <f>IF($A37="","",IF(Jury!E46="","",Jury!E46))</f>
        <v/>
      </c>
      <c r="G37" s="17" t="str">
        <f>IF($A37="","",IF(Jury!F46="","",Jury!F46))</f>
        <v/>
      </c>
      <c r="H37" s="17" t="str">
        <f>IF($A37="","",IF(Jury!H46="","",Jury!H46))</f>
        <v/>
      </c>
      <c r="I37" s="17" t="str">
        <f>IF($A37="","",IF(Jury!I46="","",Jury!I46))</f>
        <v/>
      </c>
      <c r="J37" s="17" t="str">
        <f>IF($A37="","",IF(Jury!K46="","",Jury!K46))</f>
        <v/>
      </c>
      <c r="K37" s="17" t="str">
        <f>IF($A37="","",IF(Jury!L46="","",Jury!L46))</f>
        <v/>
      </c>
      <c r="L37" s="17" t="str">
        <f>IF($A37="","",IF(Jury!M46="","",Jury!M46))</f>
        <v/>
      </c>
      <c r="M37" s="17" t="str">
        <f>IF($A37="","",IF(Jury!O46="","",Jury!O46))</f>
        <v/>
      </c>
      <c r="N37" s="17" t="str">
        <f>IF($A37="","",IF(Jury!P46="","",Jury!P46))</f>
        <v/>
      </c>
      <c r="O37" s="17" t="str">
        <f>IF($A37="","",IF(Jury!Q46="","",Jury!Q46))</f>
        <v/>
      </c>
      <c r="P37" s="17" t="str">
        <f>IF($A37="","",IF(Jury!R46="","",Jury!R46))</f>
        <v/>
      </c>
      <c r="Q37" s="17" t="str">
        <f>IF($A37="","",IF(Jury!S46="","",Jury!S46))</f>
        <v/>
      </c>
      <c r="AB37" s="17" t="str">
        <f>IF($A37="","",IF(Jury!AA46="","",Jury!AA46))</f>
        <v/>
      </c>
    </row>
    <row r="38" spans="1:28">
      <c r="A38" s="120" t="str">
        <f>IF(Jury!B47="","",Jury!A47)</f>
        <v/>
      </c>
      <c r="B38" s="17" t="str">
        <f>IF($A38="","",IF(Jury!B47="","",Jury!B47))</f>
        <v/>
      </c>
      <c r="C38" s="17" t="str">
        <f>IF($A38="","",IF(Jury!C47="","",Jury!C47))</f>
        <v/>
      </c>
      <c r="D38" s="17" t="str">
        <f>IF($A38="","",IF(Jury!D47="","",Jury!D47))</f>
        <v/>
      </c>
      <c r="E38" s="115" t="str">
        <f>IF(D38="","",'allg. Daten'!$C$6)</f>
        <v/>
      </c>
      <c r="F38" s="17" t="str">
        <f>IF($A38="","",IF(Jury!E47="","",Jury!E47))</f>
        <v/>
      </c>
      <c r="G38" s="17" t="str">
        <f>IF($A38="","",IF(Jury!F47="","",Jury!F47))</f>
        <v/>
      </c>
      <c r="H38" s="17" t="str">
        <f>IF($A38="","",IF(Jury!H47="","",Jury!H47))</f>
        <v/>
      </c>
      <c r="I38" s="17" t="str">
        <f>IF($A38="","",IF(Jury!I47="","",Jury!I47))</f>
        <v/>
      </c>
      <c r="J38" s="17" t="str">
        <f>IF($A38="","",IF(Jury!K47="","",Jury!K47))</f>
        <v/>
      </c>
      <c r="K38" s="17" t="str">
        <f>IF($A38="","",IF(Jury!L47="","",Jury!L47))</f>
        <v/>
      </c>
      <c r="L38" s="17" t="str">
        <f>IF($A38="","",IF(Jury!M47="","",Jury!M47))</f>
        <v/>
      </c>
      <c r="M38" s="17" t="str">
        <f>IF($A38="","",IF(Jury!O47="","",Jury!O47))</f>
        <v/>
      </c>
      <c r="N38" s="17" t="str">
        <f>IF($A38="","",IF(Jury!P47="","",Jury!P47))</f>
        <v/>
      </c>
      <c r="O38" s="17" t="str">
        <f>IF($A38="","",IF(Jury!Q47="","",Jury!Q47))</f>
        <v/>
      </c>
      <c r="P38" s="17" t="str">
        <f>IF($A38="","",IF(Jury!R47="","",Jury!R47))</f>
        <v/>
      </c>
      <c r="Q38" s="17" t="str">
        <f>IF($A38="","",IF(Jury!S47="","",Jury!S47))</f>
        <v/>
      </c>
      <c r="AB38" s="17" t="str">
        <f>IF($A38="","",IF(Jury!AA47="","",Jury!AA47))</f>
        <v/>
      </c>
    </row>
    <row r="39" spans="1:28">
      <c r="A39" s="120" t="str">
        <f>IF(Jury!B48="","",Jury!A48)</f>
        <v/>
      </c>
      <c r="B39" s="17" t="str">
        <f>IF($A39="","",IF(Jury!B48="","",Jury!B48))</f>
        <v/>
      </c>
      <c r="C39" s="17" t="str">
        <f>IF($A39="","",IF(Jury!C48="","",Jury!C48))</f>
        <v/>
      </c>
      <c r="D39" s="17" t="str">
        <f>IF($A39="","",IF(Jury!D48="","",Jury!D48))</f>
        <v/>
      </c>
      <c r="E39" s="115" t="str">
        <f>IF(D39="","",'allg. Daten'!$C$6)</f>
        <v/>
      </c>
      <c r="F39" s="17" t="str">
        <f>IF($A39="","",IF(Jury!E48="","",Jury!E48))</f>
        <v/>
      </c>
      <c r="G39" s="17" t="str">
        <f>IF($A39="","",IF(Jury!F48="","",Jury!F48))</f>
        <v/>
      </c>
      <c r="H39" s="17" t="str">
        <f>IF($A39="","",IF(Jury!H48="","",Jury!H48))</f>
        <v/>
      </c>
      <c r="I39" s="17" t="str">
        <f>IF($A39="","",IF(Jury!I48="","",Jury!I48))</f>
        <v/>
      </c>
      <c r="J39" s="17" t="str">
        <f>IF($A39="","",IF(Jury!K48="","",Jury!K48))</f>
        <v/>
      </c>
      <c r="K39" s="17" t="str">
        <f>IF($A39="","",IF(Jury!L48="","",Jury!L48))</f>
        <v/>
      </c>
      <c r="L39" s="17" t="str">
        <f>IF($A39="","",IF(Jury!M48="","",Jury!M48))</f>
        <v/>
      </c>
      <c r="M39" s="17" t="str">
        <f>IF($A39="","",IF(Jury!O48="","",Jury!O48))</f>
        <v/>
      </c>
      <c r="N39" s="17" t="str">
        <f>IF($A39="","",IF(Jury!P48="","",Jury!P48))</f>
        <v/>
      </c>
      <c r="O39" s="17" t="str">
        <f>IF($A39="","",IF(Jury!Q48="","",Jury!Q48))</f>
        <v/>
      </c>
      <c r="P39" s="17" t="str">
        <f>IF($A39="","",IF(Jury!R48="","",Jury!R48))</f>
        <v/>
      </c>
      <c r="Q39" s="17" t="str">
        <f>IF($A39="","",IF(Jury!S48="","",Jury!S48))</f>
        <v/>
      </c>
      <c r="AB39" s="17" t="str">
        <f>IF($A39="","",IF(Jury!AA48="","",Jury!AA48))</f>
        <v/>
      </c>
    </row>
    <row r="40" spans="1:28">
      <c r="A40" s="120" t="str">
        <f>IF(Jury!B49="","",Jury!A49)</f>
        <v/>
      </c>
      <c r="B40" s="17" t="str">
        <f>IF($A40="","",IF(Jury!B49="","",Jury!B49))</f>
        <v/>
      </c>
      <c r="C40" s="17" t="str">
        <f>IF($A40="","",IF(Jury!C49="","",Jury!C49))</f>
        <v/>
      </c>
      <c r="D40" s="17" t="str">
        <f>IF($A40="","",IF(Jury!D49="","",Jury!D49))</f>
        <v/>
      </c>
      <c r="E40" s="115" t="str">
        <f>IF(D40="","",'allg. Daten'!$C$6)</f>
        <v/>
      </c>
      <c r="F40" s="17" t="str">
        <f>IF($A40="","",IF(Jury!E49="","",Jury!E49))</f>
        <v/>
      </c>
      <c r="G40" s="17" t="str">
        <f>IF($A40="","",IF(Jury!F49="","",Jury!F49))</f>
        <v/>
      </c>
      <c r="H40" s="17" t="str">
        <f>IF($A40="","",IF(Jury!H49="","",Jury!H49))</f>
        <v/>
      </c>
      <c r="I40" s="17" t="str">
        <f>IF($A40="","",IF(Jury!I49="","",Jury!I49))</f>
        <v/>
      </c>
      <c r="J40" s="17" t="str">
        <f>IF($A40="","",IF(Jury!K49="","",Jury!K49))</f>
        <v/>
      </c>
      <c r="K40" s="17" t="str">
        <f>IF($A40="","",IF(Jury!L49="","",Jury!L49))</f>
        <v/>
      </c>
      <c r="L40" s="17" t="str">
        <f>IF($A40="","",IF(Jury!M49="","",Jury!M49))</f>
        <v/>
      </c>
      <c r="M40" s="17" t="str">
        <f>IF($A40="","",IF(Jury!O49="","",Jury!O49))</f>
        <v/>
      </c>
      <c r="N40" s="17" t="str">
        <f>IF($A40="","",IF(Jury!P49="","",Jury!P49))</f>
        <v/>
      </c>
      <c r="O40" s="17" t="str">
        <f>IF($A40="","",IF(Jury!Q49="","",Jury!Q49))</f>
        <v/>
      </c>
      <c r="P40" s="17" t="str">
        <f>IF($A40="","",IF(Jury!R49="","",Jury!R49))</f>
        <v/>
      </c>
      <c r="Q40" s="17" t="str">
        <f>IF($A40="","",IF(Jury!S49="","",Jury!S49))</f>
        <v/>
      </c>
      <c r="AB40" s="17" t="str">
        <f>IF($A40="","",IF(Jury!AA49="","",Jury!AA49))</f>
        <v/>
      </c>
    </row>
    <row r="41" spans="1:28">
      <c r="A41" s="120" t="str">
        <f>IF(Jury!B50="","",Jury!A50)</f>
        <v/>
      </c>
      <c r="B41" s="17" t="str">
        <f>IF($A41="","",IF(Jury!B50="","",Jury!B50))</f>
        <v/>
      </c>
      <c r="C41" s="17" t="str">
        <f>IF($A41="","",IF(Jury!C50="","",Jury!C50))</f>
        <v/>
      </c>
      <c r="D41" s="17" t="str">
        <f>IF($A41="","",IF(Jury!D50="","",Jury!D50))</f>
        <v/>
      </c>
      <c r="E41" s="115" t="str">
        <f>IF(D41="","",'allg. Daten'!$C$6)</f>
        <v/>
      </c>
      <c r="F41" s="17" t="str">
        <f>IF($A41="","",IF(Jury!E50="","",Jury!E50))</f>
        <v/>
      </c>
      <c r="G41" s="17" t="str">
        <f>IF($A41="","",IF(Jury!F50="","",Jury!F50))</f>
        <v/>
      </c>
      <c r="H41" s="17" t="str">
        <f>IF($A41="","",IF(Jury!H50="","",Jury!H50))</f>
        <v/>
      </c>
      <c r="I41" s="17" t="str">
        <f>IF($A41="","",IF(Jury!I50="","",Jury!I50))</f>
        <v/>
      </c>
      <c r="J41" s="17" t="str">
        <f>IF($A41="","",IF(Jury!K50="","",Jury!K50))</f>
        <v/>
      </c>
      <c r="K41" s="17" t="str">
        <f>IF($A41="","",IF(Jury!L50="","",Jury!L50))</f>
        <v/>
      </c>
      <c r="L41" s="17" t="str">
        <f>IF($A41="","",IF(Jury!M50="","",Jury!M50))</f>
        <v/>
      </c>
      <c r="M41" s="17" t="str">
        <f>IF($A41="","",IF(Jury!O50="","",Jury!O50))</f>
        <v/>
      </c>
      <c r="N41" s="17" t="str">
        <f>IF($A41="","",IF(Jury!P50="","",Jury!P50))</f>
        <v/>
      </c>
      <c r="O41" s="17" t="str">
        <f>IF($A41="","",IF(Jury!Q50="","",Jury!Q50))</f>
        <v/>
      </c>
      <c r="P41" s="17" t="str">
        <f>IF($A41="","",IF(Jury!R50="","",Jury!R50))</f>
        <v/>
      </c>
      <c r="Q41" s="17" t="str">
        <f>IF($A41="","",IF(Jury!S50="","",Jury!S50))</f>
        <v/>
      </c>
      <c r="AB41" s="17" t="str">
        <f>IF($A41="","",IF(Jury!AA50="","",Jury!AA50))</f>
        <v/>
      </c>
    </row>
    <row r="42" spans="1:28">
      <c r="A42" s="120" t="str">
        <f>IF(Jury!B51="","",Jury!A51)</f>
        <v/>
      </c>
      <c r="B42" s="17" t="str">
        <f>IF($A42="","",IF(Jury!B51="","",Jury!B51))</f>
        <v/>
      </c>
      <c r="C42" s="17" t="str">
        <f>IF($A42="","",IF(Jury!C51="","",Jury!C51))</f>
        <v/>
      </c>
      <c r="D42" s="17" t="str">
        <f>IF($A42="","",IF(Jury!D51="","",Jury!D51))</f>
        <v/>
      </c>
      <c r="E42" s="115" t="str">
        <f>IF(D42="","",'allg. Daten'!$C$6)</f>
        <v/>
      </c>
      <c r="F42" s="17" t="str">
        <f>IF($A42="","",IF(Jury!E51="","",Jury!E51))</f>
        <v/>
      </c>
      <c r="G42" s="17" t="str">
        <f>IF($A42="","",IF(Jury!F51="","",Jury!F51))</f>
        <v/>
      </c>
      <c r="H42" s="17" t="str">
        <f>IF($A42="","",IF(Jury!H51="","",Jury!H51))</f>
        <v/>
      </c>
      <c r="I42" s="17" t="str">
        <f>IF($A42="","",IF(Jury!I51="","",Jury!I51))</f>
        <v/>
      </c>
      <c r="J42" s="17" t="str">
        <f>IF($A42="","",IF(Jury!K51="","",Jury!K51))</f>
        <v/>
      </c>
      <c r="K42" s="17" t="str">
        <f>IF($A42="","",IF(Jury!L51="","",Jury!L51))</f>
        <v/>
      </c>
      <c r="L42" s="17" t="str">
        <f>IF($A42="","",IF(Jury!M51="","",Jury!M51))</f>
        <v/>
      </c>
      <c r="M42" s="17" t="str">
        <f>IF($A42="","",IF(Jury!O51="","",Jury!O51))</f>
        <v/>
      </c>
      <c r="N42" s="17" t="str">
        <f>IF($A42="","",IF(Jury!P51="","",Jury!P51))</f>
        <v/>
      </c>
      <c r="O42" s="17" t="str">
        <f>IF($A42="","",IF(Jury!Q51="","",Jury!Q51))</f>
        <v/>
      </c>
      <c r="P42" s="17" t="str">
        <f>IF($A42="","",IF(Jury!R51="","",Jury!R51))</f>
        <v/>
      </c>
      <c r="Q42" s="17" t="str">
        <f>IF($A42="","",IF(Jury!S51="","",Jury!S51))</f>
        <v/>
      </c>
      <c r="AB42" s="17" t="str">
        <f>IF($A42="","",IF(Jury!AA51="","",Jury!AA51))</f>
        <v/>
      </c>
    </row>
    <row r="43" spans="1:28">
      <c r="A43" s="120" t="str">
        <f>IF(Jury!B52="","",Jury!A52)</f>
        <v/>
      </c>
      <c r="B43" s="17" t="str">
        <f>IF($A43="","",IF(Jury!B52="","",Jury!B52))</f>
        <v/>
      </c>
      <c r="C43" s="17" t="str">
        <f>IF($A43="","",IF(Jury!C52="","",Jury!C52))</f>
        <v/>
      </c>
      <c r="D43" s="17" t="str">
        <f>IF($A43="","",IF(Jury!D52="","",Jury!D52))</f>
        <v/>
      </c>
      <c r="E43" s="115" t="str">
        <f>IF(D43="","",'allg. Daten'!$C$6)</f>
        <v/>
      </c>
      <c r="F43" s="17" t="str">
        <f>IF($A43="","",IF(Jury!E52="","",Jury!E52))</f>
        <v/>
      </c>
      <c r="G43" s="17" t="str">
        <f>IF($A43="","",IF(Jury!F52="","",Jury!F52))</f>
        <v/>
      </c>
      <c r="H43" s="17" t="str">
        <f>IF($A43="","",IF(Jury!H52="","",Jury!H52))</f>
        <v/>
      </c>
      <c r="I43" s="17" t="str">
        <f>IF($A43="","",IF(Jury!I52="","",Jury!I52))</f>
        <v/>
      </c>
      <c r="J43" s="17" t="str">
        <f>IF($A43="","",IF(Jury!K52="","",Jury!K52))</f>
        <v/>
      </c>
      <c r="K43" s="17" t="str">
        <f>IF($A43="","",IF(Jury!L52="","",Jury!L52))</f>
        <v/>
      </c>
      <c r="L43" s="17" t="str">
        <f>IF($A43="","",IF(Jury!M52="","",Jury!M52))</f>
        <v/>
      </c>
      <c r="M43" s="17" t="str">
        <f>IF($A43="","",IF(Jury!O52="","",Jury!O52))</f>
        <v/>
      </c>
      <c r="N43" s="17" t="str">
        <f>IF($A43="","",IF(Jury!P52="","",Jury!P52))</f>
        <v/>
      </c>
      <c r="O43" s="17" t="str">
        <f>IF($A43="","",IF(Jury!Q52="","",Jury!Q52))</f>
        <v/>
      </c>
      <c r="P43" s="17" t="str">
        <f>IF($A43="","",IF(Jury!R52="","",Jury!R52))</f>
        <v/>
      </c>
      <c r="Q43" s="17" t="str">
        <f>IF($A43="","",IF(Jury!S52="","",Jury!S52))</f>
        <v/>
      </c>
      <c r="AB43" s="17" t="str">
        <f>IF($A43="","",IF(Jury!AA52="","",Jury!AA52))</f>
        <v/>
      </c>
    </row>
    <row r="44" spans="1:28">
      <c r="A44" s="120" t="str">
        <f>IF(Jury!B53="","",Jury!A53)</f>
        <v/>
      </c>
      <c r="B44" s="17" t="str">
        <f>IF($A44="","",IF(Jury!B53="","",Jury!B53))</f>
        <v/>
      </c>
      <c r="C44" s="17" t="str">
        <f>IF($A44="","",IF(Jury!C53="","",Jury!C53))</f>
        <v/>
      </c>
      <c r="D44" s="17" t="str">
        <f>IF($A44="","",IF(Jury!D53="","",Jury!D53))</f>
        <v/>
      </c>
      <c r="E44" s="115" t="str">
        <f>IF(D44="","",'allg. Daten'!$C$6)</f>
        <v/>
      </c>
      <c r="F44" s="17" t="str">
        <f>IF($A44="","",IF(Jury!E53="","",Jury!E53))</f>
        <v/>
      </c>
      <c r="G44" s="17" t="str">
        <f>IF($A44="","",IF(Jury!F53="","",Jury!F53))</f>
        <v/>
      </c>
      <c r="H44" s="17" t="str">
        <f>IF($A44="","",IF(Jury!H53="","",Jury!H53))</f>
        <v/>
      </c>
      <c r="I44" s="17" t="str">
        <f>IF($A44="","",IF(Jury!I53="","",Jury!I53))</f>
        <v/>
      </c>
      <c r="J44" s="17" t="str">
        <f>IF($A44="","",IF(Jury!K53="","",Jury!K53))</f>
        <v/>
      </c>
      <c r="K44" s="17" t="str">
        <f>IF($A44="","",IF(Jury!L53="","",Jury!L53))</f>
        <v/>
      </c>
      <c r="L44" s="17" t="str">
        <f>IF($A44="","",IF(Jury!M53="","",Jury!M53))</f>
        <v/>
      </c>
      <c r="M44" s="17" t="str">
        <f>IF($A44="","",IF(Jury!O53="","",Jury!O53))</f>
        <v/>
      </c>
      <c r="N44" s="17" t="str">
        <f>IF($A44="","",IF(Jury!P53="","",Jury!P53))</f>
        <v/>
      </c>
      <c r="O44" s="17" t="str">
        <f>IF($A44="","",IF(Jury!Q53="","",Jury!Q53))</f>
        <v/>
      </c>
      <c r="P44" s="17" t="str">
        <f>IF($A44="","",IF(Jury!R53="","",Jury!R53))</f>
        <v/>
      </c>
      <c r="Q44" s="17" t="str">
        <f>IF($A44="","",IF(Jury!S53="","",Jury!S53))</f>
        <v/>
      </c>
      <c r="AB44" s="17" t="str">
        <f>IF($A44="","",IF(Jury!AA53="","",Jury!AA53))</f>
        <v/>
      </c>
    </row>
    <row r="45" spans="1:28">
      <c r="A45" s="120" t="str">
        <f>IF(Jury!B54="","",Jury!A54)</f>
        <v/>
      </c>
      <c r="B45" s="17" t="str">
        <f>IF($A45="","",IF(Jury!B54="","",Jury!B54))</f>
        <v/>
      </c>
      <c r="C45" s="17" t="str">
        <f>IF($A45="","",IF(Jury!C54="","",Jury!C54))</f>
        <v/>
      </c>
      <c r="D45" s="17" t="str">
        <f>IF($A45="","",IF(Jury!D54="","",Jury!D54))</f>
        <v/>
      </c>
      <c r="E45" s="115" t="str">
        <f>IF(D45="","",'allg. Daten'!$C$6)</f>
        <v/>
      </c>
      <c r="F45" s="17" t="str">
        <f>IF($A45="","",IF(Jury!E54="","",Jury!E54))</f>
        <v/>
      </c>
      <c r="G45" s="17" t="str">
        <f>IF($A45="","",IF(Jury!F54="","",Jury!F54))</f>
        <v/>
      </c>
      <c r="H45" s="17" t="str">
        <f>IF($A45="","",IF(Jury!H54="","",Jury!H54))</f>
        <v/>
      </c>
      <c r="I45" s="17" t="str">
        <f>IF($A45="","",IF(Jury!I54="","",Jury!I54))</f>
        <v/>
      </c>
      <c r="J45" s="17" t="str">
        <f>IF($A45="","",IF(Jury!K54="","",Jury!K54))</f>
        <v/>
      </c>
      <c r="K45" s="17" t="str">
        <f>IF($A45="","",IF(Jury!L54="","",Jury!L54))</f>
        <v/>
      </c>
      <c r="L45" s="17" t="str">
        <f>IF($A45="","",IF(Jury!M54="","",Jury!M54))</f>
        <v/>
      </c>
      <c r="M45" s="17" t="str">
        <f>IF($A45="","",IF(Jury!O54="","",Jury!O54))</f>
        <v/>
      </c>
      <c r="N45" s="17" t="str">
        <f>IF($A45="","",IF(Jury!P54="","",Jury!P54))</f>
        <v/>
      </c>
      <c r="O45" s="17" t="str">
        <f>IF($A45="","",IF(Jury!Q54="","",Jury!Q54))</f>
        <v/>
      </c>
      <c r="P45" s="17" t="str">
        <f>IF($A45="","",IF(Jury!R54="","",Jury!R54))</f>
        <v/>
      </c>
      <c r="Q45" s="17" t="str">
        <f>IF($A45="","",IF(Jury!S54="","",Jury!S54))</f>
        <v/>
      </c>
      <c r="AB45" s="17" t="str">
        <f>IF($A45="","",IF(Jury!AA54="","",Jury!AA54))</f>
        <v/>
      </c>
    </row>
    <row r="46" spans="1:28">
      <c r="A46" s="120" t="str">
        <f>IF(Jury!B55="","",Jury!A55)</f>
        <v/>
      </c>
      <c r="B46" s="17" t="str">
        <f>IF($A46="","",IF(Jury!B55="","",Jury!B55))</f>
        <v/>
      </c>
      <c r="C46" s="17" t="str">
        <f>IF($A46="","",IF(Jury!C55="","",Jury!C55))</f>
        <v/>
      </c>
      <c r="D46" s="17" t="str">
        <f>IF($A46="","",IF(Jury!D55="","",Jury!D55))</f>
        <v/>
      </c>
      <c r="E46" s="115" t="str">
        <f>IF(D46="","",'allg. Daten'!$C$6)</f>
        <v/>
      </c>
      <c r="F46" s="17" t="str">
        <f>IF($A46="","",IF(Jury!E55="","",Jury!E55))</f>
        <v/>
      </c>
      <c r="G46" s="17" t="str">
        <f>IF($A46="","",IF(Jury!F55="","",Jury!F55))</f>
        <v/>
      </c>
      <c r="H46" s="17" t="str">
        <f>IF($A46="","",IF(Jury!H55="","",Jury!H55))</f>
        <v/>
      </c>
      <c r="I46" s="17" t="str">
        <f>IF($A46="","",IF(Jury!I55="","",Jury!I55))</f>
        <v/>
      </c>
      <c r="J46" s="17" t="str">
        <f>IF($A46="","",IF(Jury!K55="","",Jury!K55))</f>
        <v/>
      </c>
      <c r="K46" s="17" t="str">
        <f>IF($A46="","",IF(Jury!L55="","",Jury!L55))</f>
        <v/>
      </c>
      <c r="L46" s="17" t="str">
        <f>IF($A46="","",IF(Jury!M55="","",Jury!M55))</f>
        <v/>
      </c>
      <c r="M46" s="17" t="str">
        <f>IF($A46="","",IF(Jury!O55="","",Jury!O55))</f>
        <v/>
      </c>
      <c r="N46" s="17" t="str">
        <f>IF($A46="","",IF(Jury!P55="","",Jury!P55))</f>
        <v/>
      </c>
      <c r="O46" s="17" t="str">
        <f>IF($A46="","",IF(Jury!Q55="","",Jury!Q55))</f>
        <v/>
      </c>
      <c r="P46" s="17" t="str">
        <f>IF($A46="","",IF(Jury!R55="","",Jury!R55))</f>
        <v/>
      </c>
      <c r="Q46" s="17" t="str">
        <f>IF($A46="","",IF(Jury!S55="","",Jury!S55))</f>
        <v/>
      </c>
      <c r="AB46" s="17" t="str">
        <f>IF($A46="","",IF(Jury!AA55="","",Jury!AA55))</f>
        <v/>
      </c>
    </row>
    <row r="47" spans="1:28">
      <c r="A47" s="120" t="str">
        <f>IF(Jury!B56="","",Jury!A56)</f>
        <v/>
      </c>
      <c r="B47" s="17" t="str">
        <f>IF($A47="","",IF(Jury!B56="","",Jury!B56))</f>
        <v/>
      </c>
      <c r="C47" s="17" t="str">
        <f>IF($A47="","",IF(Jury!C56="","",Jury!C56))</f>
        <v/>
      </c>
      <c r="D47" s="17" t="str">
        <f>IF($A47="","",IF(Jury!D56="","",Jury!D56))</f>
        <v/>
      </c>
      <c r="E47" s="115" t="str">
        <f>IF(D47="","",'allg. Daten'!$C$6)</f>
        <v/>
      </c>
      <c r="F47" s="17" t="str">
        <f>IF($A47="","",IF(Jury!E56="","",Jury!E56))</f>
        <v/>
      </c>
      <c r="G47" s="17" t="str">
        <f>IF($A47="","",IF(Jury!F56="","",Jury!F56))</f>
        <v/>
      </c>
      <c r="H47" s="17" t="str">
        <f>IF($A47="","",IF(Jury!H56="","",Jury!H56))</f>
        <v/>
      </c>
      <c r="I47" s="17" t="str">
        <f>IF($A47="","",IF(Jury!I56="","",Jury!I56))</f>
        <v/>
      </c>
      <c r="J47" s="17" t="str">
        <f>IF($A47="","",IF(Jury!K56="","",Jury!K56))</f>
        <v/>
      </c>
      <c r="K47" s="17" t="str">
        <f>IF($A47="","",IF(Jury!L56="","",Jury!L56))</f>
        <v/>
      </c>
      <c r="L47" s="17" t="str">
        <f>IF($A47="","",IF(Jury!M56="","",Jury!M56))</f>
        <v/>
      </c>
      <c r="M47" s="17" t="str">
        <f>IF($A47="","",IF(Jury!O56="","",Jury!O56))</f>
        <v/>
      </c>
      <c r="N47" s="17" t="str">
        <f>IF($A47="","",IF(Jury!P56="","",Jury!P56))</f>
        <v/>
      </c>
      <c r="O47" s="17" t="str">
        <f>IF($A47="","",IF(Jury!Q56="","",Jury!Q56))</f>
        <v/>
      </c>
      <c r="P47" s="17" t="str">
        <f>IF($A47="","",IF(Jury!R56="","",Jury!R56))</f>
        <v/>
      </c>
      <c r="Q47" s="17" t="str">
        <f>IF($A47="","",IF(Jury!S56="","",Jury!S56))</f>
        <v/>
      </c>
      <c r="AB47" s="17" t="str">
        <f>IF($A47="","",IF(Jury!AA56="","",Jury!AA56))</f>
        <v/>
      </c>
    </row>
    <row r="48" spans="1:28">
      <c r="A48" s="120" t="str">
        <f>IF(Jury!B57="","",Jury!A57)</f>
        <v/>
      </c>
      <c r="B48" s="17" t="str">
        <f>IF($A48="","",IF(Jury!B57="","",Jury!B57))</f>
        <v/>
      </c>
      <c r="C48" s="17" t="str">
        <f>IF($A48="","",IF(Jury!C57="","",Jury!C57))</f>
        <v/>
      </c>
      <c r="D48" s="17" t="str">
        <f>IF($A48="","",IF(Jury!D57="","",Jury!D57))</f>
        <v/>
      </c>
      <c r="E48" s="115" t="str">
        <f>IF(D48="","",'allg. Daten'!$C$6)</f>
        <v/>
      </c>
      <c r="F48" s="17" t="str">
        <f>IF($A48="","",IF(Jury!E57="","",Jury!E57))</f>
        <v/>
      </c>
      <c r="G48" s="17" t="str">
        <f>IF($A48="","",IF(Jury!F57="","",Jury!F57))</f>
        <v/>
      </c>
      <c r="H48" s="17" t="str">
        <f>IF($A48="","",IF(Jury!H57="","",Jury!H57))</f>
        <v/>
      </c>
      <c r="I48" s="17" t="str">
        <f>IF($A48="","",IF(Jury!I57="","",Jury!I57))</f>
        <v/>
      </c>
      <c r="J48" s="17" t="str">
        <f>IF($A48="","",IF(Jury!K57="","",Jury!K57))</f>
        <v/>
      </c>
      <c r="K48" s="17" t="str">
        <f>IF($A48="","",IF(Jury!L57="","",Jury!L57))</f>
        <v/>
      </c>
      <c r="L48" s="17" t="str">
        <f>IF($A48="","",IF(Jury!M57="","",Jury!M57))</f>
        <v/>
      </c>
      <c r="M48" s="17" t="str">
        <f>IF($A48="","",IF(Jury!O57="","",Jury!O57))</f>
        <v/>
      </c>
      <c r="N48" s="17" t="str">
        <f>IF($A48="","",IF(Jury!P57="","",Jury!P57))</f>
        <v/>
      </c>
      <c r="O48" s="17" t="str">
        <f>IF($A48="","",IF(Jury!Q57="","",Jury!Q57))</f>
        <v/>
      </c>
      <c r="P48" s="17" t="str">
        <f>IF($A48="","",IF(Jury!R57="","",Jury!R57))</f>
        <v/>
      </c>
      <c r="Q48" s="17" t="str">
        <f>IF($A48="","",IF(Jury!S57="","",Jury!S57))</f>
        <v/>
      </c>
      <c r="AB48" s="17" t="str">
        <f>IF($A48="","",IF(Jury!AA57="","",Jury!AA57))</f>
        <v/>
      </c>
    </row>
    <row r="49" spans="1:28">
      <c r="A49" s="120" t="str">
        <f>IF(Jury!B58="","",Jury!A58)</f>
        <v/>
      </c>
      <c r="B49" s="17" t="str">
        <f>IF($A49="","",IF(Jury!B58="","",Jury!B58))</f>
        <v/>
      </c>
      <c r="C49" s="17" t="str">
        <f>IF($A49="","",IF(Jury!C58="","",Jury!C58))</f>
        <v/>
      </c>
      <c r="D49" s="17" t="str">
        <f>IF($A49="","",IF(Jury!D58="","",Jury!D58))</f>
        <v/>
      </c>
      <c r="E49" s="115" t="str">
        <f>IF(D49="","",'allg. Daten'!$C$6)</f>
        <v/>
      </c>
      <c r="F49" s="17" t="str">
        <f>IF($A49="","",IF(Jury!E58="","",Jury!E58))</f>
        <v/>
      </c>
      <c r="G49" s="17" t="str">
        <f>IF($A49="","",IF(Jury!F58="","",Jury!F58))</f>
        <v/>
      </c>
      <c r="H49" s="17" t="str">
        <f>IF($A49="","",IF(Jury!H58="","",Jury!H58))</f>
        <v/>
      </c>
      <c r="I49" s="17" t="str">
        <f>IF($A49="","",IF(Jury!I58="","",Jury!I58))</f>
        <v/>
      </c>
      <c r="J49" s="17" t="str">
        <f>IF($A49="","",IF(Jury!K58="","",Jury!K58))</f>
        <v/>
      </c>
      <c r="K49" s="17" t="str">
        <f>IF($A49="","",IF(Jury!L58="","",Jury!L58))</f>
        <v/>
      </c>
      <c r="L49" s="17" t="str">
        <f>IF($A49="","",IF(Jury!M58="","",Jury!M58))</f>
        <v/>
      </c>
      <c r="M49" s="17" t="str">
        <f>IF($A49="","",IF(Jury!O58="","",Jury!O58))</f>
        <v/>
      </c>
      <c r="N49" s="17" t="str">
        <f>IF($A49="","",IF(Jury!P58="","",Jury!P58))</f>
        <v/>
      </c>
      <c r="O49" s="17" t="str">
        <f>IF($A49="","",IF(Jury!Q58="","",Jury!Q58))</f>
        <v/>
      </c>
      <c r="P49" s="17" t="str">
        <f>IF($A49="","",IF(Jury!R58="","",Jury!R58))</f>
        <v/>
      </c>
      <c r="Q49" s="17" t="str">
        <f>IF($A49="","",IF(Jury!S58="","",Jury!S58))</f>
        <v/>
      </c>
      <c r="AB49" s="17" t="str">
        <f>IF($A49="","",IF(Jury!AA58="","",Jury!AA58))</f>
        <v/>
      </c>
    </row>
    <row r="50" spans="1:28">
      <c r="A50" s="120" t="str">
        <f>IF(Jury!B59="","",Jury!A59)</f>
        <v/>
      </c>
      <c r="B50" s="17" t="str">
        <f>IF($A50="","",IF(Jury!B59="","",Jury!B59))</f>
        <v/>
      </c>
      <c r="C50" s="17" t="str">
        <f>IF($A50="","",IF(Jury!C59="","",Jury!C59))</f>
        <v/>
      </c>
      <c r="D50" s="17" t="str">
        <f>IF($A50="","",IF(Jury!D59="","",Jury!D59))</f>
        <v/>
      </c>
      <c r="E50" s="115" t="str">
        <f>IF(D50="","",'allg. Daten'!$C$6)</f>
        <v/>
      </c>
      <c r="F50" s="17" t="str">
        <f>IF($A50="","",IF(Jury!E59="","",Jury!E59))</f>
        <v/>
      </c>
      <c r="G50" s="17" t="str">
        <f>IF($A50="","",IF(Jury!F59="","",Jury!F59))</f>
        <v/>
      </c>
      <c r="H50" s="17" t="str">
        <f>IF($A50="","",IF(Jury!H59="","",Jury!H59))</f>
        <v/>
      </c>
      <c r="I50" s="17" t="str">
        <f>IF($A50="","",IF(Jury!I59="","",Jury!I59))</f>
        <v/>
      </c>
      <c r="J50" s="17" t="str">
        <f>IF($A50="","",IF(Jury!K59="","",Jury!K59))</f>
        <v/>
      </c>
      <c r="K50" s="17" t="str">
        <f>IF($A50="","",IF(Jury!L59="","",Jury!L59))</f>
        <v/>
      </c>
      <c r="L50" s="17" t="str">
        <f>IF($A50="","",IF(Jury!M59="","",Jury!M59))</f>
        <v/>
      </c>
      <c r="M50" s="17" t="str">
        <f>IF($A50="","",IF(Jury!O59="","",Jury!O59))</f>
        <v/>
      </c>
      <c r="N50" s="17" t="str">
        <f>IF($A50="","",IF(Jury!P59="","",Jury!P59))</f>
        <v/>
      </c>
      <c r="O50" s="17" t="str">
        <f>IF($A50="","",IF(Jury!Q59="","",Jury!Q59))</f>
        <v/>
      </c>
      <c r="P50" s="17" t="str">
        <f>IF($A50="","",IF(Jury!R59="","",Jury!R59))</f>
        <v/>
      </c>
      <c r="Q50" s="17" t="str">
        <f>IF($A50="","",IF(Jury!S59="","",Jury!S59))</f>
        <v/>
      </c>
      <c r="AB50" s="17" t="str">
        <f>IF($A50="","",IF(Jury!AA59="","",Jury!AA59))</f>
        <v/>
      </c>
    </row>
    <row r="51" spans="1:28">
      <c r="A51" s="120" t="str">
        <f>IF(Jury!B60="","",Jury!A60)</f>
        <v/>
      </c>
      <c r="B51" s="17" t="str">
        <f>IF($A51="","",IF(Jury!B60="","",Jury!B60))</f>
        <v/>
      </c>
      <c r="C51" s="17" t="str">
        <f>IF($A51="","",IF(Jury!C60="","",Jury!C60))</f>
        <v/>
      </c>
      <c r="D51" s="17" t="str">
        <f>IF($A51="","",IF(Jury!D60="","",Jury!D60))</f>
        <v/>
      </c>
      <c r="E51" s="115" t="str">
        <f>IF(D51="","",'allg. Daten'!$C$6)</f>
        <v/>
      </c>
      <c r="F51" s="17" t="str">
        <f>IF($A51="","",IF(Jury!E60="","",Jury!E60))</f>
        <v/>
      </c>
      <c r="G51" s="17" t="str">
        <f>IF($A51="","",IF(Jury!F60="","",Jury!F60))</f>
        <v/>
      </c>
      <c r="H51" s="17" t="str">
        <f>IF($A51="","",IF(Jury!H60="","",Jury!H60))</f>
        <v/>
      </c>
      <c r="I51" s="17" t="str">
        <f>IF($A51="","",IF(Jury!I60="","",Jury!I60))</f>
        <v/>
      </c>
      <c r="J51" s="17" t="str">
        <f>IF($A51="","",IF(Jury!K60="","",Jury!K60))</f>
        <v/>
      </c>
      <c r="K51" s="17" t="str">
        <f>IF($A51="","",IF(Jury!L60="","",Jury!L60))</f>
        <v/>
      </c>
      <c r="L51" s="17" t="str">
        <f>IF($A51="","",IF(Jury!M60="","",Jury!M60))</f>
        <v/>
      </c>
      <c r="M51" s="17" t="str">
        <f>IF($A51="","",IF(Jury!O60="","",Jury!O60))</f>
        <v/>
      </c>
      <c r="N51" s="17" t="str">
        <f>IF($A51="","",IF(Jury!P60="","",Jury!P60))</f>
        <v/>
      </c>
      <c r="O51" s="17" t="str">
        <f>IF($A51="","",IF(Jury!Q60="","",Jury!Q60))</f>
        <v/>
      </c>
      <c r="P51" s="17" t="str">
        <f>IF($A51="","",IF(Jury!R60="","",Jury!R60))</f>
        <v/>
      </c>
      <c r="Q51" s="17" t="str">
        <f>IF($A51="","",IF(Jury!S60="","",Jury!S60))</f>
        <v/>
      </c>
      <c r="AB51" s="17" t="str">
        <f>IF($A51="","",IF(Jury!AA60="","",Jury!AA60))</f>
        <v/>
      </c>
    </row>
    <row r="52" spans="1:28">
      <c r="A52" s="120" t="str">
        <f>IF(Jury!B61="","",Jury!A61)</f>
        <v/>
      </c>
      <c r="B52" s="17" t="str">
        <f>IF($A52="","",IF(Jury!B61="","",Jury!B61))</f>
        <v/>
      </c>
      <c r="C52" s="17" t="str">
        <f>IF($A52="","",IF(Jury!C61="","",Jury!C61))</f>
        <v/>
      </c>
      <c r="D52" s="17" t="str">
        <f>IF($A52="","",IF(Jury!D61="","",Jury!D61))</f>
        <v/>
      </c>
      <c r="E52" s="115" t="str">
        <f>IF(D52="","",'allg. Daten'!$C$6)</f>
        <v/>
      </c>
      <c r="F52" s="17" t="str">
        <f>IF($A52="","",IF(Jury!E61="","",Jury!E61))</f>
        <v/>
      </c>
      <c r="G52" s="17" t="str">
        <f>IF($A52="","",IF(Jury!F61="","",Jury!F61))</f>
        <v/>
      </c>
      <c r="H52" s="17" t="str">
        <f>IF($A52="","",IF(Jury!H61="","",Jury!H61))</f>
        <v/>
      </c>
      <c r="I52" s="17" t="str">
        <f>IF($A52="","",IF(Jury!I61="","",Jury!I61))</f>
        <v/>
      </c>
      <c r="J52" s="17" t="str">
        <f>IF($A52="","",IF(Jury!K61="","",Jury!K61))</f>
        <v/>
      </c>
      <c r="K52" s="17" t="str">
        <f>IF($A52="","",IF(Jury!L61="","",Jury!L61))</f>
        <v/>
      </c>
      <c r="L52" s="17" t="str">
        <f>IF($A52="","",IF(Jury!M61="","",Jury!M61))</f>
        <v/>
      </c>
      <c r="M52" s="17" t="str">
        <f>IF($A52="","",IF(Jury!O61="","",Jury!O61))</f>
        <v/>
      </c>
      <c r="N52" s="17" t="str">
        <f>IF($A52="","",IF(Jury!P61="","",Jury!P61))</f>
        <v/>
      </c>
      <c r="O52" s="17" t="str">
        <f>IF($A52="","",IF(Jury!Q61="","",Jury!Q61))</f>
        <v/>
      </c>
      <c r="P52" s="17" t="str">
        <f>IF($A52="","",IF(Jury!R61="","",Jury!R61))</f>
        <v/>
      </c>
      <c r="Q52" s="17" t="str">
        <f>IF($A52="","",IF(Jury!S61="","",Jury!S61))</f>
        <v/>
      </c>
      <c r="AB52" s="17" t="str">
        <f>IF($A52="","",IF(Jury!AA61="","",Jury!AA61))</f>
        <v/>
      </c>
    </row>
    <row r="53" spans="1:28">
      <c r="A53" s="120" t="str">
        <f>IF(Jury!B62="","",Jury!A62)</f>
        <v/>
      </c>
      <c r="B53" s="17" t="str">
        <f>IF($A53="","",IF(Jury!B62="","",Jury!B62))</f>
        <v/>
      </c>
      <c r="C53" s="17" t="str">
        <f>IF($A53="","",IF(Jury!C62="","",Jury!C62))</f>
        <v/>
      </c>
      <c r="D53" s="17" t="str">
        <f>IF($A53="","",IF(Jury!D62="","",Jury!D62))</f>
        <v/>
      </c>
      <c r="E53" s="115" t="str">
        <f>IF(D53="","",'allg. Daten'!$C$6)</f>
        <v/>
      </c>
      <c r="F53" s="17" t="str">
        <f>IF($A53="","",IF(Jury!E62="","",Jury!E62))</f>
        <v/>
      </c>
      <c r="G53" s="17" t="str">
        <f>IF($A53="","",IF(Jury!F62="","",Jury!F62))</f>
        <v/>
      </c>
      <c r="H53" s="17" t="str">
        <f>IF($A53="","",IF(Jury!H62="","",Jury!H62))</f>
        <v/>
      </c>
      <c r="I53" s="17" t="str">
        <f>IF($A53="","",IF(Jury!I62="","",Jury!I62))</f>
        <v/>
      </c>
      <c r="J53" s="17" t="str">
        <f>IF($A53="","",IF(Jury!K62="","",Jury!K62))</f>
        <v/>
      </c>
      <c r="K53" s="17" t="str">
        <f>IF($A53="","",IF(Jury!L62="","",Jury!L62))</f>
        <v/>
      </c>
      <c r="L53" s="17" t="str">
        <f>IF($A53="","",IF(Jury!M62="","",Jury!M62))</f>
        <v/>
      </c>
      <c r="M53" s="17" t="str">
        <f>IF($A53="","",IF(Jury!O62="","",Jury!O62))</f>
        <v/>
      </c>
      <c r="N53" s="17" t="str">
        <f>IF($A53="","",IF(Jury!P62="","",Jury!P62))</f>
        <v/>
      </c>
      <c r="O53" s="17" t="str">
        <f>IF($A53="","",IF(Jury!Q62="","",Jury!Q62))</f>
        <v/>
      </c>
      <c r="P53" s="17" t="str">
        <f>IF($A53="","",IF(Jury!R62="","",Jury!R62))</f>
        <v/>
      </c>
      <c r="Q53" s="17" t="str">
        <f>IF($A53="","",IF(Jury!S62="","",Jury!S62))</f>
        <v/>
      </c>
      <c r="AB53" s="17" t="str">
        <f>IF($A53="","",IF(Jury!AA62="","",Jury!AA62))</f>
        <v/>
      </c>
    </row>
    <row r="54" spans="1:28">
      <c r="A54" s="120" t="str">
        <f>IF(Jury!B63="","",Jury!A63)</f>
        <v/>
      </c>
      <c r="B54" s="17" t="str">
        <f>IF($A54="","",IF(Jury!B63="","",Jury!B63))</f>
        <v/>
      </c>
      <c r="C54" s="17" t="str">
        <f>IF($A54="","",IF(Jury!C63="","",Jury!C63))</f>
        <v/>
      </c>
      <c r="D54" s="17" t="str">
        <f>IF($A54="","",IF(Jury!D63="","",Jury!D63))</f>
        <v/>
      </c>
      <c r="E54" s="115" t="str">
        <f>IF(D54="","",'allg. Daten'!$C$6)</f>
        <v/>
      </c>
      <c r="F54" s="17" t="str">
        <f>IF($A54="","",IF(Jury!E63="","",Jury!E63))</f>
        <v/>
      </c>
      <c r="G54" s="17" t="str">
        <f>IF($A54="","",IF(Jury!F63="","",Jury!F63))</f>
        <v/>
      </c>
      <c r="H54" s="17" t="str">
        <f>IF($A54="","",IF(Jury!H63="","",Jury!H63))</f>
        <v/>
      </c>
      <c r="I54" s="17" t="str">
        <f>IF($A54="","",IF(Jury!I63="","",Jury!I63))</f>
        <v/>
      </c>
      <c r="J54" s="17" t="str">
        <f>IF($A54="","",IF(Jury!K63="","",Jury!K63))</f>
        <v/>
      </c>
      <c r="K54" s="17" t="str">
        <f>IF($A54="","",IF(Jury!L63="","",Jury!L63))</f>
        <v/>
      </c>
      <c r="L54" s="17" t="str">
        <f>IF($A54="","",IF(Jury!M63="","",Jury!M63))</f>
        <v/>
      </c>
      <c r="M54" s="17" t="str">
        <f>IF($A54="","",IF(Jury!O63="","",Jury!O63))</f>
        <v/>
      </c>
      <c r="N54" s="17" t="str">
        <f>IF($A54="","",IF(Jury!P63="","",Jury!P63))</f>
        <v/>
      </c>
      <c r="O54" s="17" t="str">
        <f>IF($A54="","",IF(Jury!Q63="","",Jury!Q63))</f>
        <v/>
      </c>
      <c r="P54" s="17" t="str">
        <f>IF($A54="","",IF(Jury!R63="","",Jury!R63))</f>
        <v/>
      </c>
      <c r="Q54" s="17" t="str">
        <f>IF($A54="","",IF(Jury!S63="","",Jury!S63))</f>
        <v/>
      </c>
      <c r="AB54" s="17" t="str">
        <f>IF($A54="","",IF(Jury!AA63="","",Jury!AA63))</f>
        <v/>
      </c>
    </row>
    <row r="55" spans="1:28">
      <c r="A55" s="120" t="str">
        <f>IF(Jury!B64="","",Jury!A64)</f>
        <v/>
      </c>
      <c r="B55" s="17" t="str">
        <f>IF($A55="","",IF(Jury!B64="","",Jury!B64))</f>
        <v/>
      </c>
      <c r="C55" s="17" t="str">
        <f>IF($A55="","",IF(Jury!C64="","",Jury!C64))</f>
        <v/>
      </c>
      <c r="D55" s="17" t="str">
        <f>IF($A55="","",IF(Jury!D64="","",Jury!D64))</f>
        <v/>
      </c>
      <c r="E55" s="115" t="str">
        <f>IF(D55="","",'allg. Daten'!$C$6)</f>
        <v/>
      </c>
      <c r="F55" s="17" t="str">
        <f>IF($A55="","",IF(Jury!E64="","",Jury!E64))</f>
        <v/>
      </c>
      <c r="G55" s="17" t="str">
        <f>IF($A55="","",IF(Jury!F64="","",Jury!F64))</f>
        <v/>
      </c>
      <c r="H55" s="17" t="str">
        <f>IF($A55="","",IF(Jury!H64="","",Jury!H64))</f>
        <v/>
      </c>
      <c r="I55" s="17" t="str">
        <f>IF($A55="","",IF(Jury!I64="","",Jury!I64))</f>
        <v/>
      </c>
      <c r="J55" s="17" t="str">
        <f>IF($A55="","",IF(Jury!K64="","",Jury!K64))</f>
        <v/>
      </c>
      <c r="K55" s="17" t="str">
        <f>IF($A55="","",IF(Jury!L64="","",Jury!L64))</f>
        <v/>
      </c>
      <c r="L55" s="17" t="str">
        <f>IF($A55="","",IF(Jury!M64="","",Jury!M64))</f>
        <v/>
      </c>
      <c r="M55" s="17" t="str">
        <f>IF($A55="","",IF(Jury!O64="","",Jury!O64))</f>
        <v/>
      </c>
      <c r="N55" s="17" t="str">
        <f>IF($A55="","",IF(Jury!P64="","",Jury!P64))</f>
        <v/>
      </c>
      <c r="O55" s="17" t="str">
        <f>IF($A55="","",IF(Jury!Q64="","",Jury!Q64))</f>
        <v/>
      </c>
      <c r="P55" s="17" t="str">
        <f>IF($A55="","",IF(Jury!R64="","",Jury!R64))</f>
        <v/>
      </c>
      <c r="Q55" s="17" t="str">
        <f>IF($A55="","",IF(Jury!S64="","",Jury!S64))</f>
        <v/>
      </c>
      <c r="AB55" s="17" t="str">
        <f>IF($A55="","",IF(Jury!AA64="","",Jury!AA64))</f>
        <v/>
      </c>
    </row>
    <row r="56" spans="1:28">
      <c r="A56" s="120" t="str">
        <f>IF(Jury!B65="","",Jury!A65)</f>
        <v/>
      </c>
      <c r="B56" s="17" t="str">
        <f>IF($A56="","",IF(Jury!B65="","",Jury!B65))</f>
        <v/>
      </c>
      <c r="C56" s="17" t="str">
        <f>IF($A56="","",IF(Jury!C65="","",Jury!C65))</f>
        <v/>
      </c>
      <c r="D56" s="17" t="str">
        <f>IF($A56="","",IF(Jury!D65="","",Jury!D65))</f>
        <v/>
      </c>
      <c r="E56" s="115" t="str">
        <f>IF(D56="","",'allg. Daten'!$C$6)</f>
        <v/>
      </c>
      <c r="F56" s="17" t="str">
        <f>IF($A56="","",IF(Jury!E65="","",Jury!E65))</f>
        <v/>
      </c>
      <c r="G56" s="17" t="str">
        <f>IF($A56="","",IF(Jury!F65="","",Jury!F65))</f>
        <v/>
      </c>
      <c r="H56" s="17" t="str">
        <f>IF($A56="","",IF(Jury!H65="","",Jury!H65))</f>
        <v/>
      </c>
      <c r="I56" s="17" t="str">
        <f>IF($A56="","",IF(Jury!I65="","",Jury!I65))</f>
        <v/>
      </c>
      <c r="J56" s="17" t="str">
        <f>IF($A56="","",IF(Jury!K65="","",Jury!K65))</f>
        <v/>
      </c>
      <c r="K56" s="17" t="str">
        <f>IF($A56="","",IF(Jury!L65="","",Jury!L65))</f>
        <v/>
      </c>
      <c r="L56" s="17" t="str">
        <f>IF($A56="","",IF(Jury!M65="","",Jury!M65))</f>
        <v/>
      </c>
      <c r="M56" s="17" t="str">
        <f>IF($A56="","",IF(Jury!O65="","",Jury!O65))</f>
        <v/>
      </c>
      <c r="N56" s="17" t="str">
        <f>IF($A56="","",IF(Jury!P65="","",Jury!P65))</f>
        <v/>
      </c>
      <c r="O56" s="17" t="str">
        <f>IF($A56="","",IF(Jury!Q65="","",Jury!Q65))</f>
        <v/>
      </c>
      <c r="P56" s="17" t="str">
        <f>IF($A56="","",IF(Jury!R65="","",Jury!R65))</f>
        <v/>
      </c>
      <c r="Q56" s="17" t="str">
        <f>IF($A56="","",IF(Jury!S65="","",Jury!S65))</f>
        <v/>
      </c>
      <c r="AB56" s="17" t="str">
        <f>IF($A56="","",IF(Jury!AA65="","",Jury!AA65))</f>
        <v/>
      </c>
    </row>
    <row r="57" spans="1:28">
      <c r="A57" s="120" t="str">
        <f>IF(Jury!B66="","",Jury!A66)</f>
        <v/>
      </c>
      <c r="B57" s="17" t="str">
        <f>IF($A57="","",IF(Jury!B66="","",Jury!B66))</f>
        <v/>
      </c>
      <c r="C57" s="17" t="str">
        <f>IF($A57="","",IF(Jury!C66="","",Jury!C66))</f>
        <v/>
      </c>
      <c r="D57" s="17" t="str">
        <f>IF($A57="","",IF(Jury!D66="","",Jury!D66))</f>
        <v/>
      </c>
      <c r="E57" s="115" t="str">
        <f>IF(D57="","",'allg. Daten'!$C$6)</f>
        <v/>
      </c>
      <c r="F57" s="17" t="str">
        <f>IF($A57="","",IF(Jury!E66="","",Jury!E66))</f>
        <v/>
      </c>
      <c r="G57" s="17" t="str">
        <f>IF($A57="","",IF(Jury!F66="","",Jury!F66))</f>
        <v/>
      </c>
      <c r="H57" s="17" t="str">
        <f>IF($A57="","",IF(Jury!H66="","",Jury!H66))</f>
        <v/>
      </c>
      <c r="I57" s="17" t="str">
        <f>IF($A57="","",IF(Jury!I66="","",Jury!I66))</f>
        <v/>
      </c>
      <c r="J57" s="17" t="str">
        <f>IF($A57="","",IF(Jury!K66="","",Jury!K66))</f>
        <v/>
      </c>
      <c r="K57" s="17" t="str">
        <f>IF($A57="","",IF(Jury!L66="","",Jury!L66))</f>
        <v/>
      </c>
      <c r="L57" s="17" t="str">
        <f>IF($A57="","",IF(Jury!M66="","",Jury!M66))</f>
        <v/>
      </c>
      <c r="M57" s="17" t="str">
        <f>IF($A57="","",IF(Jury!O66="","",Jury!O66))</f>
        <v/>
      </c>
      <c r="N57" s="17" t="str">
        <f>IF($A57="","",IF(Jury!P66="","",Jury!P66))</f>
        <v/>
      </c>
      <c r="O57" s="17" t="str">
        <f>IF($A57="","",IF(Jury!Q66="","",Jury!Q66))</f>
        <v/>
      </c>
      <c r="P57" s="17" t="str">
        <f>IF($A57="","",IF(Jury!R66="","",Jury!R66))</f>
        <v/>
      </c>
      <c r="Q57" s="17" t="str">
        <f>IF($A57="","",IF(Jury!S66="","",Jury!S66))</f>
        <v/>
      </c>
      <c r="AB57" s="17" t="str">
        <f>IF($A57="","",IF(Jury!AA66="","",Jury!AA66))</f>
        <v/>
      </c>
    </row>
    <row r="58" spans="1:28">
      <c r="A58" s="120" t="str">
        <f>IF(Jury!B67="","",Jury!A67)</f>
        <v/>
      </c>
      <c r="B58" s="17" t="str">
        <f>IF($A58="","",IF(Jury!B67="","",Jury!B67))</f>
        <v/>
      </c>
      <c r="C58" s="17" t="str">
        <f>IF($A58="","",IF(Jury!C67="","",Jury!C67))</f>
        <v/>
      </c>
      <c r="D58" s="17" t="str">
        <f>IF($A58="","",IF(Jury!D67="","",Jury!D67))</f>
        <v/>
      </c>
      <c r="E58" s="115" t="str">
        <f>IF(D58="","",'allg. Daten'!$C$6)</f>
        <v/>
      </c>
      <c r="F58" s="17" t="str">
        <f>IF($A58="","",IF(Jury!E67="","",Jury!E67))</f>
        <v/>
      </c>
      <c r="G58" s="17" t="str">
        <f>IF($A58="","",IF(Jury!F67="","",Jury!F67))</f>
        <v/>
      </c>
      <c r="H58" s="17" t="str">
        <f>IF($A58="","",IF(Jury!H67="","",Jury!H67))</f>
        <v/>
      </c>
      <c r="I58" s="17" t="str">
        <f>IF($A58="","",IF(Jury!I67="","",Jury!I67))</f>
        <v/>
      </c>
      <c r="J58" s="17" t="str">
        <f>IF($A58="","",IF(Jury!K67="","",Jury!K67))</f>
        <v/>
      </c>
      <c r="K58" s="17" t="str">
        <f>IF($A58="","",IF(Jury!L67="","",Jury!L67))</f>
        <v/>
      </c>
      <c r="L58" s="17" t="str">
        <f>IF($A58="","",IF(Jury!M67="","",Jury!M67))</f>
        <v/>
      </c>
      <c r="M58" s="17" t="str">
        <f>IF($A58="","",IF(Jury!O67="","",Jury!O67))</f>
        <v/>
      </c>
      <c r="N58" s="17" t="str">
        <f>IF($A58="","",IF(Jury!P67="","",Jury!P67))</f>
        <v/>
      </c>
      <c r="O58" s="17" t="str">
        <f>IF($A58="","",IF(Jury!Q67="","",Jury!Q67))</f>
        <v/>
      </c>
      <c r="P58" s="17" t="str">
        <f>IF($A58="","",IF(Jury!R67="","",Jury!R67))</f>
        <v/>
      </c>
      <c r="Q58" s="17" t="str">
        <f>IF($A58="","",IF(Jury!S67="","",Jury!S67))</f>
        <v/>
      </c>
      <c r="AB58" s="17" t="str">
        <f>IF($A58="","",IF(Jury!AA67="","",Jury!AA67))</f>
        <v/>
      </c>
    </row>
    <row r="59" spans="1:28">
      <c r="A59" s="120" t="str">
        <f>IF(Jury!B68="","",Jury!A68)</f>
        <v/>
      </c>
      <c r="B59" s="17" t="str">
        <f>IF($A59="","",IF(Jury!B68="","",Jury!B68))</f>
        <v/>
      </c>
      <c r="C59" s="17" t="str">
        <f>IF($A59="","",IF(Jury!C68="","",Jury!C68))</f>
        <v/>
      </c>
      <c r="D59" s="17" t="str">
        <f>IF($A59="","",IF(Jury!D68="","",Jury!D68))</f>
        <v/>
      </c>
      <c r="E59" s="115" t="str">
        <f>IF(D59="","",'allg. Daten'!$C$6)</f>
        <v/>
      </c>
      <c r="F59" s="17" t="str">
        <f>IF($A59="","",IF(Jury!E68="","",Jury!E68))</f>
        <v/>
      </c>
      <c r="G59" s="17" t="str">
        <f>IF($A59="","",IF(Jury!F68="","",Jury!F68))</f>
        <v/>
      </c>
      <c r="H59" s="17" t="str">
        <f>IF($A59="","",IF(Jury!H68="","",Jury!H68))</f>
        <v/>
      </c>
      <c r="I59" s="17" t="str">
        <f>IF($A59="","",IF(Jury!I68="","",Jury!I68))</f>
        <v/>
      </c>
      <c r="J59" s="17" t="str">
        <f>IF($A59="","",IF(Jury!K68="","",Jury!K68))</f>
        <v/>
      </c>
      <c r="K59" s="17" t="str">
        <f>IF($A59="","",IF(Jury!L68="","",Jury!L68))</f>
        <v/>
      </c>
      <c r="L59" s="17" t="str">
        <f>IF($A59="","",IF(Jury!M68="","",Jury!M68))</f>
        <v/>
      </c>
      <c r="M59" s="17" t="str">
        <f>IF($A59="","",IF(Jury!O68="","",Jury!O68))</f>
        <v/>
      </c>
      <c r="N59" s="17" t="str">
        <f>IF($A59="","",IF(Jury!P68="","",Jury!P68))</f>
        <v/>
      </c>
      <c r="O59" s="17" t="str">
        <f>IF($A59="","",IF(Jury!Q68="","",Jury!Q68))</f>
        <v/>
      </c>
      <c r="P59" s="17" t="str">
        <f>IF($A59="","",IF(Jury!R68="","",Jury!R68))</f>
        <v/>
      </c>
      <c r="Q59" s="17" t="str">
        <f>IF($A59="","",IF(Jury!S68="","",Jury!S68))</f>
        <v/>
      </c>
      <c r="AB59" s="17" t="str">
        <f>IF($A59="","",IF(Jury!AA68="","",Jury!AA68))</f>
        <v/>
      </c>
    </row>
    <row r="60" spans="1:28">
      <c r="A60" s="120" t="str">
        <f>IF(Jury!B69="","",Jury!A69)</f>
        <v/>
      </c>
      <c r="B60" s="17" t="str">
        <f>IF($A60="","",IF(Jury!B69="","",Jury!B69))</f>
        <v/>
      </c>
      <c r="C60" s="17" t="str">
        <f>IF($A60="","",IF(Jury!C69="","",Jury!C69))</f>
        <v/>
      </c>
      <c r="D60" s="17" t="str">
        <f>IF($A60="","",IF(Jury!D69="","",Jury!D69))</f>
        <v/>
      </c>
      <c r="E60" s="115" t="str">
        <f>IF(D60="","",'allg. Daten'!$C$6)</f>
        <v/>
      </c>
      <c r="F60" s="17" t="str">
        <f>IF($A60="","",IF(Jury!E69="","",Jury!E69))</f>
        <v/>
      </c>
      <c r="G60" s="17" t="str">
        <f>IF($A60="","",IF(Jury!F69="","",Jury!F69))</f>
        <v/>
      </c>
      <c r="H60" s="17" t="str">
        <f>IF($A60="","",IF(Jury!H69="","",Jury!H69))</f>
        <v/>
      </c>
      <c r="I60" s="17" t="str">
        <f>IF($A60="","",IF(Jury!I69="","",Jury!I69))</f>
        <v/>
      </c>
      <c r="J60" s="17" t="str">
        <f>IF($A60="","",IF(Jury!K69="","",Jury!K69))</f>
        <v/>
      </c>
      <c r="K60" s="17" t="str">
        <f>IF($A60="","",IF(Jury!L69="","",Jury!L69))</f>
        <v/>
      </c>
      <c r="L60" s="17" t="str">
        <f>IF($A60="","",IF(Jury!M69="","",Jury!M69))</f>
        <v/>
      </c>
      <c r="M60" s="17" t="str">
        <f>IF($A60="","",IF(Jury!O69="","",Jury!O69))</f>
        <v/>
      </c>
      <c r="N60" s="17" t="str">
        <f>IF($A60="","",IF(Jury!P69="","",Jury!P69))</f>
        <v/>
      </c>
      <c r="O60" s="17" t="str">
        <f>IF($A60="","",IF(Jury!Q69="","",Jury!Q69))</f>
        <v/>
      </c>
      <c r="P60" s="17" t="str">
        <f>IF($A60="","",IF(Jury!R69="","",Jury!R69))</f>
        <v/>
      </c>
      <c r="Q60" s="17" t="str">
        <f>IF($A60="","",IF(Jury!S69="","",Jury!S69))</f>
        <v/>
      </c>
      <c r="AB60" s="17" t="str">
        <f>IF($A60="","",IF(Jury!AA69="","",Jury!AA69))</f>
        <v/>
      </c>
    </row>
    <row r="61" spans="1:28">
      <c r="A61" s="120" t="str">
        <f>IF(Jury!B70="","",Jury!A70)</f>
        <v/>
      </c>
      <c r="B61" s="17" t="str">
        <f>IF($A61="","",IF(Jury!B70="","",Jury!B70))</f>
        <v/>
      </c>
      <c r="C61" s="17" t="str">
        <f>IF($A61="","",IF(Jury!C70="","",Jury!C70))</f>
        <v/>
      </c>
      <c r="D61" s="17" t="str">
        <f>IF($A61="","",IF(Jury!D70="","",Jury!D70))</f>
        <v/>
      </c>
      <c r="E61" s="115" t="str">
        <f>IF(D61="","",'allg. Daten'!$C$6)</f>
        <v/>
      </c>
      <c r="F61" s="17" t="str">
        <f>IF($A61="","",IF(Jury!E70="","",Jury!E70))</f>
        <v/>
      </c>
      <c r="G61" s="17" t="str">
        <f>IF($A61="","",IF(Jury!F70="","",Jury!F70))</f>
        <v/>
      </c>
      <c r="H61" s="17" t="str">
        <f>IF($A61="","",IF(Jury!H70="","",Jury!H70))</f>
        <v/>
      </c>
      <c r="I61" s="17" t="str">
        <f>IF($A61="","",IF(Jury!I70="","",Jury!I70))</f>
        <v/>
      </c>
      <c r="J61" s="17" t="str">
        <f>IF($A61="","",IF(Jury!K70="","",Jury!K70))</f>
        <v/>
      </c>
      <c r="K61" s="17" t="str">
        <f>IF($A61="","",IF(Jury!L70="","",Jury!L70))</f>
        <v/>
      </c>
      <c r="L61" s="17" t="str">
        <f>IF($A61="","",IF(Jury!M70="","",Jury!M70))</f>
        <v/>
      </c>
      <c r="M61" s="17" t="str">
        <f>IF($A61="","",IF(Jury!O70="","",Jury!O70))</f>
        <v/>
      </c>
      <c r="N61" s="17" t="str">
        <f>IF($A61="","",IF(Jury!P70="","",Jury!P70))</f>
        <v/>
      </c>
      <c r="O61" s="17" t="str">
        <f>IF($A61="","",IF(Jury!Q70="","",Jury!Q70))</f>
        <v/>
      </c>
      <c r="P61" s="17" t="str">
        <f>IF($A61="","",IF(Jury!R70="","",Jury!R70))</f>
        <v/>
      </c>
      <c r="Q61" s="17" t="str">
        <f>IF($A61="","",IF(Jury!S70="","",Jury!S70))</f>
        <v/>
      </c>
      <c r="AB61" s="17" t="str">
        <f>IF($A61="","",IF(Jury!AA70="","",Jury!AA70))</f>
        <v/>
      </c>
    </row>
    <row r="62" spans="1:28">
      <c r="A62" s="120" t="str">
        <f>IF(Jury!B71="","",Jury!A71)</f>
        <v/>
      </c>
      <c r="B62" s="17" t="str">
        <f>IF($A62="","",IF(Jury!B71="","",Jury!B71))</f>
        <v/>
      </c>
      <c r="C62" s="17" t="str">
        <f>IF($A62="","",IF(Jury!C71="","",Jury!C71))</f>
        <v/>
      </c>
      <c r="D62" s="17" t="str">
        <f>IF($A62="","",IF(Jury!D71="","",Jury!D71))</f>
        <v/>
      </c>
      <c r="E62" s="115" t="str">
        <f>IF(D62="","",'allg. Daten'!$C$6)</f>
        <v/>
      </c>
      <c r="F62" s="17" t="str">
        <f>IF($A62="","",IF(Jury!E71="","",Jury!E71))</f>
        <v/>
      </c>
      <c r="G62" s="17" t="str">
        <f>IF($A62="","",IF(Jury!F71="","",Jury!F71))</f>
        <v/>
      </c>
      <c r="H62" s="17" t="str">
        <f>IF($A62="","",IF(Jury!H71="","",Jury!H71))</f>
        <v/>
      </c>
      <c r="I62" s="17" t="str">
        <f>IF($A62="","",IF(Jury!I71="","",Jury!I71))</f>
        <v/>
      </c>
      <c r="J62" s="17" t="str">
        <f>IF($A62="","",IF(Jury!K71="","",Jury!K71))</f>
        <v/>
      </c>
      <c r="K62" s="17" t="str">
        <f>IF($A62="","",IF(Jury!L71="","",Jury!L71))</f>
        <v/>
      </c>
      <c r="L62" s="17" t="str">
        <f>IF($A62="","",IF(Jury!M71="","",Jury!M71))</f>
        <v/>
      </c>
      <c r="M62" s="17" t="str">
        <f>IF($A62="","",IF(Jury!O71="","",Jury!O71))</f>
        <v/>
      </c>
      <c r="N62" s="17" t="str">
        <f>IF($A62="","",IF(Jury!P71="","",Jury!P71))</f>
        <v/>
      </c>
      <c r="O62" s="17" t="str">
        <f>IF($A62="","",IF(Jury!Q71="","",Jury!Q71))</f>
        <v/>
      </c>
      <c r="P62" s="17" t="str">
        <f>IF($A62="","",IF(Jury!R71="","",Jury!R71))</f>
        <v/>
      </c>
      <c r="Q62" s="17" t="str">
        <f>IF($A62="","",IF(Jury!S71="","",Jury!S71))</f>
        <v/>
      </c>
      <c r="AB62" s="17" t="str">
        <f>IF($A62="","",IF(Jury!AA71="","",Jury!AA71))</f>
        <v/>
      </c>
    </row>
    <row r="63" spans="1:28">
      <c r="A63" s="120" t="str">
        <f>IF(Jury!B72="","",Jury!A72)</f>
        <v/>
      </c>
      <c r="B63" s="17" t="str">
        <f>IF($A63="","",IF(Jury!B72="","",Jury!B72))</f>
        <v/>
      </c>
      <c r="C63" s="17" t="str">
        <f>IF($A63="","",IF(Jury!C72="","",Jury!C72))</f>
        <v/>
      </c>
      <c r="D63" s="17" t="str">
        <f>IF($A63="","",IF(Jury!D72="","",Jury!D72))</f>
        <v/>
      </c>
      <c r="E63" s="115" t="str">
        <f>IF(D63="","",'allg. Daten'!$C$6)</f>
        <v/>
      </c>
      <c r="F63" s="17" t="str">
        <f>IF($A63="","",IF(Jury!E72="","",Jury!E72))</f>
        <v/>
      </c>
      <c r="G63" s="17" t="str">
        <f>IF($A63="","",IF(Jury!F72="","",Jury!F72))</f>
        <v/>
      </c>
      <c r="H63" s="17" t="str">
        <f>IF($A63="","",IF(Jury!H72="","",Jury!H72))</f>
        <v/>
      </c>
      <c r="I63" s="17" t="str">
        <f>IF($A63="","",IF(Jury!I72="","",Jury!I72))</f>
        <v/>
      </c>
      <c r="J63" s="17" t="str">
        <f>IF($A63="","",IF(Jury!K72="","",Jury!K72))</f>
        <v/>
      </c>
      <c r="K63" s="17" t="str">
        <f>IF($A63="","",IF(Jury!L72="","",Jury!L72))</f>
        <v/>
      </c>
      <c r="L63" s="17" t="str">
        <f>IF($A63="","",IF(Jury!M72="","",Jury!M72))</f>
        <v/>
      </c>
      <c r="M63" s="17" t="str">
        <f>IF($A63="","",IF(Jury!O72="","",Jury!O72))</f>
        <v/>
      </c>
      <c r="N63" s="17" t="str">
        <f>IF($A63="","",IF(Jury!P72="","",Jury!P72))</f>
        <v/>
      </c>
      <c r="O63" s="17" t="str">
        <f>IF($A63="","",IF(Jury!Q72="","",Jury!Q72))</f>
        <v/>
      </c>
      <c r="P63" s="17" t="str">
        <f>IF($A63="","",IF(Jury!R72="","",Jury!R72))</f>
        <v/>
      </c>
      <c r="Q63" s="17" t="str">
        <f>IF($A63="","",IF(Jury!S72="","",Jury!S72))</f>
        <v/>
      </c>
      <c r="AB63" s="17" t="str">
        <f>IF($A63="","",IF(Jury!AA72="","",Jury!AA72))</f>
        <v/>
      </c>
    </row>
    <row r="64" spans="1:28">
      <c r="A64" s="120" t="str">
        <f>IF(Jury!B73="","",Jury!A73)</f>
        <v/>
      </c>
      <c r="B64" s="17" t="str">
        <f>IF($A64="","",IF(Jury!B73="","",Jury!B73))</f>
        <v/>
      </c>
      <c r="C64" s="17" t="str">
        <f>IF($A64="","",IF(Jury!C73="","",Jury!C73))</f>
        <v/>
      </c>
      <c r="D64" s="17" t="str">
        <f>IF($A64="","",IF(Jury!D73="","",Jury!D73))</f>
        <v/>
      </c>
      <c r="E64" s="115" t="str">
        <f>IF(D64="","",'allg. Daten'!$C$6)</f>
        <v/>
      </c>
      <c r="F64" s="17" t="str">
        <f>IF($A64="","",IF(Jury!E73="","",Jury!E73))</f>
        <v/>
      </c>
      <c r="G64" s="17" t="str">
        <f>IF($A64="","",IF(Jury!F73="","",Jury!F73))</f>
        <v/>
      </c>
      <c r="H64" s="17" t="str">
        <f>IF($A64="","",IF(Jury!H73="","",Jury!H73))</f>
        <v/>
      </c>
      <c r="I64" s="17" t="str">
        <f>IF($A64="","",IF(Jury!I73="","",Jury!I73))</f>
        <v/>
      </c>
      <c r="J64" s="17" t="str">
        <f>IF($A64="","",IF(Jury!K73="","",Jury!K73))</f>
        <v/>
      </c>
      <c r="K64" s="17" t="str">
        <f>IF($A64="","",IF(Jury!L73="","",Jury!L73))</f>
        <v/>
      </c>
      <c r="L64" s="17" t="str">
        <f>IF($A64="","",IF(Jury!M73="","",Jury!M73))</f>
        <v/>
      </c>
      <c r="M64" s="17" t="str">
        <f>IF($A64="","",IF(Jury!O73="","",Jury!O73))</f>
        <v/>
      </c>
      <c r="N64" s="17" t="str">
        <f>IF($A64="","",IF(Jury!P73="","",Jury!P73))</f>
        <v/>
      </c>
      <c r="O64" s="17" t="str">
        <f>IF($A64="","",IF(Jury!Q73="","",Jury!Q73))</f>
        <v/>
      </c>
      <c r="P64" s="17" t="str">
        <f>IF($A64="","",IF(Jury!R73="","",Jury!R73))</f>
        <v/>
      </c>
      <c r="Q64" s="17" t="str">
        <f>IF($A64="","",IF(Jury!S73="","",Jury!S73))</f>
        <v/>
      </c>
      <c r="AB64" s="17" t="str">
        <f>IF($A64="","",IF(Jury!AA73="","",Jury!AA73))</f>
        <v/>
      </c>
    </row>
    <row r="65" spans="1:28">
      <c r="A65" s="120" t="str">
        <f>IF(Jury!B74="","",Jury!A74)</f>
        <v/>
      </c>
      <c r="B65" s="17" t="str">
        <f>IF($A65="","",IF(Jury!B74="","",Jury!B74))</f>
        <v/>
      </c>
      <c r="C65" s="17" t="str">
        <f>IF($A65="","",IF(Jury!C74="","",Jury!C74))</f>
        <v/>
      </c>
      <c r="D65" s="17" t="str">
        <f>IF($A65="","",IF(Jury!D74="","",Jury!D74))</f>
        <v/>
      </c>
      <c r="E65" s="115" t="str">
        <f>IF(D65="","",'allg. Daten'!$C$6)</f>
        <v/>
      </c>
      <c r="F65" s="17" t="str">
        <f>IF($A65="","",IF(Jury!E74="","",Jury!E74))</f>
        <v/>
      </c>
      <c r="G65" s="17" t="str">
        <f>IF($A65="","",IF(Jury!F74="","",Jury!F74))</f>
        <v/>
      </c>
      <c r="H65" s="17" t="str">
        <f>IF($A65="","",IF(Jury!H74="","",Jury!H74))</f>
        <v/>
      </c>
      <c r="I65" s="17" t="str">
        <f>IF($A65="","",IF(Jury!I74="","",Jury!I74))</f>
        <v/>
      </c>
      <c r="J65" s="17" t="str">
        <f>IF($A65="","",IF(Jury!K74="","",Jury!K74))</f>
        <v/>
      </c>
      <c r="K65" s="17" t="str">
        <f>IF($A65="","",IF(Jury!L74="","",Jury!L74))</f>
        <v/>
      </c>
      <c r="L65" s="17" t="str">
        <f>IF($A65="","",IF(Jury!M74="","",Jury!M74))</f>
        <v/>
      </c>
      <c r="M65" s="17" t="str">
        <f>IF($A65="","",IF(Jury!O74="","",Jury!O74))</f>
        <v/>
      </c>
      <c r="N65" s="17" t="str">
        <f>IF($A65="","",IF(Jury!P74="","",Jury!P74))</f>
        <v/>
      </c>
      <c r="O65" s="17" t="str">
        <f>IF($A65="","",IF(Jury!Q74="","",Jury!Q74))</f>
        <v/>
      </c>
      <c r="P65" s="17" t="str">
        <f>IF($A65="","",IF(Jury!R74="","",Jury!R74))</f>
        <v/>
      </c>
      <c r="Q65" s="17" t="str">
        <f>IF($A65="","",IF(Jury!S74="","",Jury!S74))</f>
        <v/>
      </c>
      <c r="AB65" s="17" t="str">
        <f>IF($A65="","",IF(Jury!AA74="","",Jury!AA74))</f>
        <v/>
      </c>
    </row>
    <row r="66" spans="1:28">
      <c r="A66" s="120" t="str">
        <f>IF(Jury!B75="","",Jury!A75)</f>
        <v/>
      </c>
      <c r="B66" s="17" t="str">
        <f>IF($A66="","",IF(Jury!B75="","",Jury!B75))</f>
        <v/>
      </c>
      <c r="C66" s="17" t="str">
        <f>IF($A66="","",IF(Jury!C75="","",Jury!C75))</f>
        <v/>
      </c>
      <c r="D66" s="17" t="str">
        <f>IF($A66="","",IF(Jury!D75="","",Jury!D75))</f>
        <v/>
      </c>
      <c r="E66" s="115" t="str">
        <f>IF(D66="","",'allg. Daten'!$C$6)</f>
        <v/>
      </c>
      <c r="F66" s="17" t="str">
        <f>IF($A66="","",IF(Jury!E75="","",Jury!E75))</f>
        <v/>
      </c>
      <c r="G66" s="17" t="str">
        <f>IF($A66="","",IF(Jury!F75="","",Jury!F75))</f>
        <v/>
      </c>
      <c r="H66" s="17" t="str">
        <f>IF($A66="","",IF(Jury!H75="","",Jury!H75))</f>
        <v/>
      </c>
      <c r="I66" s="17" t="str">
        <f>IF($A66="","",IF(Jury!I75="","",Jury!I75))</f>
        <v/>
      </c>
      <c r="J66" s="17" t="str">
        <f>IF($A66="","",IF(Jury!K75="","",Jury!K75))</f>
        <v/>
      </c>
      <c r="K66" s="17" t="str">
        <f>IF($A66="","",IF(Jury!L75="","",Jury!L75))</f>
        <v/>
      </c>
      <c r="L66" s="17" t="str">
        <f>IF($A66="","",IF(Jury!M75="","",Jury!M75))</f>
        <v/>
      </c>
      <c r="M66" s="17" t="str">
        <f>IF($A66="","",IF(Jury!O75="","",Jury!O75))</f>
        <v/>
      </c>
      <c r="N66" s="17" t="str">
        <f>IF($A66="","",IF(Jury!P75="","",Jury!P75))</f>
        <v/>
      </c>
      <c r="O66" s="17" t="str">
        <f>IF($A66="","",IF(Jury!Q75="","",Jury!Q75))</f>
        <v/>
      </c>
      <c r="P66" s="17" t="str">
        <f>IF($A66="","",IF(Jury!R75="","",Jury!R75))</f>
        <v/>
      </c>
      <c r="Q66" s="17" t="str">
        <f>IF($A66="","",IF(Jury!S75="","",Jury!S75))</f>
        <v/>
      </c>
      <c r="AB66" s="17" t="str">
        <f>IF($A66="","",IF(Jury!AA75="","",Jury!AA75))</f>
        <v/>
      </c>
    </row>
    <row r="67" spans="1:28">
      <c r="A67" s="120" t="str">
        <f>IF(Jury!B76="","",Jury!A76)</f>
        <v/>
      </c>
      <c r="B67" s="17" t="str">
        <f>IF($A67="","",IF(Jury!B76="","",Jury!B76))</f>
        <v/>
      </c>
      <c r="C67" s="17" t="str">
        <f>IF($A67="","",IF(Jury!C76="","",Jury!C76))</f>
        <v/>
      </c>
      <c r="D67" s="17" t="str">
        <f>IF($A67="","",IF(Jury!D76="","",Jury!D76))</f>
        <v/>
      </c>
      <c r="E67" s="115" t="str">
        <f>IF(D67="","",'allg. Daten'!$C$6)</f>
        <v/>
      </c>
      <c r="F67" s="17" t="str">
        <f>IF($A67="","",IF(Jury!E76="","",Jury!E76))</f>
        <v/>
      </c>
      <c r="G67" s="17" t="str">
        <f>IF($A67="","",IF(Jury!F76="","",Jury!F76))</f>
        <v/>
      </c>
      <c r="H67" s="17" t="str">
        <f>IF($A67="","",IF(Jury!H76="","",Jury!H76))</f>
        <v/>
      </c>
      <c r="I67" s="17" t="str">
        <f>IF($A67="","",IF(Jury!I76="","",Jury!I76))</f>
        <v/>
      </c>
      <c r="J67" s="17" t="str">
        <f>IF($A67="","",IF(Jury!K76="","",Jury!K76))</f>
        <v/>
      </c>
      <c r="K67" s="17" t="str">
        <f>IF($A67="","",IF(Jury!L76="","",Jury!L76))</f>
        <v/>
      </c>
      <c r="L67" s="17" t="str">
        <f>IF($A67="","",IF(Jury!M76="","",Jury!M76))</f>
        <v/>
      </c>
      <c r="M67" s="17" t="str">
        <f>IF($A67="","",IF(Jury!O76="","",Jury!O76))</f>
        <v/>
      </c>
      <c r="N67" s="17" t="str">
        <f>IF($A67="","",IF(Jury!P76="","",Jury!P76))</f>
        <v/>
      </c>
      <c r="O67" s="17" t="str">
        <f>IF($A67="","",IF(Jury!Q76="","",Jury!Q76))</f>
        <v/>
      </c>
      <c r="P67" s="17" t="str">
        <f>IF($A67="","",IF(Jury!R76="","",Jury!R76))</f>
        <v/>
      </c>
      <c r="Q67" s="17" t="str">
        <f>IF($A67="","",IF(Jury!S76="","",Jury!S76))</f>
        <v/>
      </c>
      <c r="AB67" s="17" t="str">
        <f>IF($A67="","",IF(Jury!AA76="","",Jury!AA76))</f>
        <v/>
      </c>
    </row>
    <row r="68" spans="1:28">
      <c r="A68" s="120" t="str">
        <f>IF(Jury!B77="","",Jury!A77)</f>
        <v/>
      </c>
      <c r="B68" s="17" t="str">
        <f>IF($A68="","",IF(Jury!B77="","",Jury!B77))</f>
        <v/>
      </c>
      <c r="C68" s="17" t="str">
        <f>IF($A68="","",IF(Jury!C77="","",Jury!C77))</f>
        <v/>
      </c>
      <c r="D68" s="17" t="str">
        <f>IF($A68="","",IF(Jury!D77="","",Jury!D77))</f>
        <v/>
      </c>
      <c r="E68" s="115" t="str">
        <f>IF(D68="","",'allg. Daten'!$C$6)</f>
        <v/>
      </c>
      <c r="F68" s="17" t="str">
        <f>IF($A68="","",IF(Jury!E77="","",Jury!E77))</f>
        <v/>
      </c>
      <c r="G68" s="17" t="str">
        <f>IF($A68="","",IF(Jury!F77="","",Jury!F77))</f>
        <v/>
      </c>
      <c r="H68" s="17" t="str">
        <f>IF($A68="","",IF(Jury!H77="","",Jury!H77))</f>
        <v/>
      </c>
      <c r="I68" s="17" t="str">
        <f>IF($A68="","",IF(Jury!I77="","",Jury!I77))</f>
        <v/>
      </c>
      <c r="J68" s="17" t="str">
        <f>IF($A68="","",IF(Jury!K77="","",Jury!K77))</f>
        <v/>
      </c>
      <c r="K68" s="17" t="str">
        <f>IF($A68="","",IF(Jury!L77="","",Jury!L77))</f>
        <v/>
      </c>
      <c r="L68" s="17" t="str">
        <f>IF($A68="","",IF(Jury!M77="","",Jury!M77))</f>
        <v/>
      </c>
      <c r="M68" s="17" t="str">
        <f>IF($A68="","",IF(Jury!O77="","",Jury!O77))</f>
        <v/>
      </c>
      <c r="N68" s="17" t="str">
        <f>IF($A68="","",IF(Jury!P77="","",Jury!P77))</f>
        <v/>
      </c>
      <c r="O68" s="17" t="str">
        <f>IF($A68="","",IF(Jury!Q77="","",Jury!Q77))</f>
        <v/>
      </c>
      <c r="P68" s="17" t="str">
        <f>IF($A68="","",IF(Jury!R77="","",Jury!R77))</f>
        <v/>
      </c>
      <c r="Q68" s="17" t="str">
        <f>IF($A68="","",IF(Jury!S77="","",Jury!S77))</f>
        <v/>
      </c>
      <c r="AB68" s="17" t="str">
        <f>IF($A68="","",IF(Jury!AA77="","",Jury!AA77))</f>
        <v/>
      </c>
    </row>
    <row r="69" spans="1:28">
      <c r="A69" s="120" t="str">
        <f>IF(Jury!B78="","",Jury!A78)</f>
        <v/>
      </c>
      <c r="B69" s="17" t="str">
        <f>IF($A69="","",IF(Jury!B78="","",Jury!B78))</f>
        <v/>
      </c>
      <c r="C69" s="17" t="str">
        <f>IF($A69="","",IF(Jury!C78="","",Jury!C78))</f>
        <v/>
      </c>
      <c r="D69" s="17" t="str">
        <f>IF($A69="","",IF(Jury!D78="","",Jury!D78))</f>
        <v/>
      </c>
      <c r="E69" s="115" t="str">
        <f>IF(D69="","",'allg. Daten'!$C$6)</f>
        <v/>
      </c>
      <c r="F69" s="17" t="str">
        <f>IF($A69="","",IF(Jury!E78="","",Jury!E78))</f>
        <v/>
      </c>
      <c r="G69" s="17" t="str">
        <f>IF($A69="","",IF(Jury!F78="","",Jury!F78))</f>
        <v/>
      </c>
      <c r="H69" s="17" t="str">
        <f>IF($A69="","",IF(Jury!H78="","",Jury!H78))</f>
        <v/>
      </c>
      <c r="I69" s="17" t="str">
        <f>IF($A69="","",IF(Jury!I78="","",Jury!I78))</f>
        <v/>
      </c>
      <c r="J69" s="17" t="str">
        <f>IF($A69="","",IF(Jury!K78="","",Jury!K78))</f>
        <v/>
      </c>
      <c r="K69" s="17" t="str">
        <f>IF($A69="","",IF(Jury!L78="","",Jury!L78))</f>
        <v/>
      </c>
      <c r="L69" s="17" t="str">
        <f>IF($A69="","",IF(Jury!M78="","",Jury!M78))</f>
        <v/>
      </c>
      <c r="M69" s="17" t="str">
        <f>IF($A69="","",IF(Jury!O78="","",Jury!O78))</f>
        <v/>
      </c>
      <c r="N69" s="17" t="str">
        <f>IF($A69="","",IF(Jury!P78="","",Jury!P78))</f>
        <v/>
      </c>
      <c r="O69" s="17" t="str">
        <f>IF($A69="","",IF(Jury!Q78="","",Jury!Q78))</f>
        <v/>
      </c>
      <c r="P69" s="17" t="str">
        <f>IF($A69="","",IF(Jury!R78="","",Jury!R78))</f>
        <v/>
      </c>
      <c r="Q69" s="17" t="str">
        <f>IF($A69="","",IF(Jury!S78="","",Jury!S78))</f>
        <v/>
      </c>
      <c r="AB69" s="17" t="str">
        <f>IF($A69="","",IF(Jury!AA78="","",Jury!AA78))</f>
        <v/>
      </c>
    </row>
    <row r="70" spans="1:28">
      <c r="A70" s="120" t="str">
        <f>IF(Jury!B79="","",Jury!A79)</f>
        <v/>
      </c>
      <c r="B70" s="17" t="str">
        <f>IF($A70="","",IF(Jury!B79="","",Jury!B79))</f>
        <v/>
      </c>
      <c r="C70" s="17" t="str">
        <f>IF($A70="","",IF(Jury!C79="","",Jury!C79))</f>
        <v/>
      </c>
      <c r="D70" s="17" t="str">
        <f>IF($A70="","",IF(Jury!D79="","",Jury!D79))</f>
        <v/>
      </c>
      <c r="E70" s="115" t="str">
        <f>IF(D70="","",'allg. Daten'!$C$6)</f>
        <v/>
      </c>
      <c r="F70" s="17" t="str">
        <f>IF($A70="","",IF(Jury!E79="","",Jury!E79))</f>
        <v/>
      </c>
      <c r="G70" s="17" t="str">
        <f>IF($A70="","",IF(Jury!F79="","",Jury!F79))</f>
        <v/>
      </c>
      <c r="H70" s="17" t="str">
        <f>IF($A70="","",IF(Jury!H79="","",Jury!H79))</f>
        <v/>
      </c>
      <c r="I70" s="17" t="str">
        <f>IF($A70="","",IF(Jury!I79="","",Jury!I79))</f>
        <v/>
      </c>
      <c r="J70" s="17" t="str">
        <f>IF($A70="","",IF(Jury!K79="","",Jury!K79))</f>
        <v/>
      </c>
      <c r="K70" s="17" t="str">
        <f>IF($A70="","",IF(Jury!L79="","",Jury!L79))</f>
        <v/>
      </c>
      <c r="L70" s="17" t="str">
        <f>IF($A70="","",IF(Jury!M79="","",Jury!M79))</f>
        <v/>
      </c>
      <c r="M70" s="17" t="str">
        <f>IF($A70="","",IF(Jury!O79="","",Jury!O79))</f>
        <v/>
      </c>
      <c r="N70" s="17" t="str">
        <f>IF($A70="","",IF(Jury!P79="","",Jury!P79))</f>
        <v/>
      </c>
      <c r="O70" s="17" t="str">
        <f>IF($A70="","",IF(Jury!Q79="","",Jury!Q79))</f>
        <v/>
      </c>
      <c r="P70" s="17" t="str">
        <f>IF($A70="","",IF(Jury!R79="","",Jury!R79))</f>
        <v/>
      </c>
      <c r="Q70" s="17" t="str">
        <f>IF($A70="","",IF(Jury!S79="","",Jury!S79))</f>
        <v/>
      </c>
      <c r="AB70" s="17" t="str">
        <f>IF($A70="","",IF(Jury!AA79="","",Jury!AA79))</f>
        <v/>
      </c>
    </row>
    <row r="71" spans="1:28">
      <c r="A71" s="120" t="str">
        <f>IF(Jury!B80="","",Jury!A80)</f>
        <v/>
      </c>
      <c r="B71" s="17" t="str">
        <f>IF($A71="","",IF(Jury!B80="","",Jury!B80))</f>
        <v/>
      </c>
      <c r="C71" s="17" t="str">
        <f>IF($A71="","",IF(Jury!C80="","",Jury!C80))</f>
        <v/>
      </c>
      <c r="D71" s="17" t="str">
        <f>IF($A71="","",IF(Jury!D80="","",Jury!D80))</f>
        <v/>
      </c>
      <c r="E71" s="115" t="str">
        <f>IF(D71="","",'allg. Daten'!$C$6)</f>
        <v/>
      </c>
      <c r="F71" s="17" t="str">
        <f>IF($A71="","",IF(Jury!E80="","",Jury!E80))</f>
        <v/>
      </c>
      <c r="G71" s="17" t="str">
        <f>IF($A71="","",IF(Jury!F80="","",Jury!F80))</f>
        <v/>
      </c>
      <c r="H71" s="17" t="str">
        <f>IF($A71="","",IF(Jury!H80="","",Jury!H80))</f>
        <v/>
      </c>
      <c r="I71" s="17" t="str">
        <f>IF($A71="","",IF(Jury!I80="","",Jury!I80))</f>
        <v/>
      </c>
      <c r="J71" s="17" t="str">
        <f>IF($A71="","",IF(Jury!K80="","",Jury!K80))</f>
        <v/>
      </c>
      <c r="K71" s="17" t="str">
        <f>IF($A71="","",IF(Jury!L80="","",Jury!L80))</f>
        <v/>
      </c>
      <c r="L71" s="17" t="str">
        <f>IF($A71="","",IF(Jury!M80="","",Jury!M80))</f>
        <v/>
      </c>
      <c r="M71" s="17" t="str">
        <f>IF($A71="","",IF(Jury!O80="","",Jury!O80))</f>
        <v/>
      </c>
      <c r="N71" s="17" t="str">
        <f>IF($A71="","",IF(Jury!P80="","",Jury!P80))</f>
        <v/>
      </c>
      <c r="O71" s="17" t="str">
        <f>IF($A71="","",IF(Jury!Q80="","",Jury!Q80))</f>
        <v/>
      </c>
      <c r="P71" s="17" t="str">
        <f>IF($A71="","",IF(Jury!R80="","",Jury!R80))</f>
        <v/>
      </c>
      <c r="Q71" s="17" t="str">
        <f>IF($A71="","",IF(Jury!S80="","",Jury!S80))</f>
        <v/>
      </c>
      <c r="AB71" s="17" t="str">
        <f>IF($A71="","",IF(Jury!AA80="","",Jury!AA80))</f>
        <v/>
      </c>
    </row>
    <row r="72" spans="1:28">
      <c r="A72" s="120" t="str">
        <f>IF(Jury!B81="","",Jury!A81)</f>
        <v/>
      </c>
      <c r="B72" s="17" t="str">
        <f>IF($A72="","",IF(Jury!B81="","",Jury!B81))</f>
        <v/>
      </c>
      <c r="C72" s="17" t="str">
        <f>IF($A72="","",IF(Jury!C81="","",Jury!C81))</f>
        <v/>
      </c>
      <c r="D72" s="17" t="str">
        <f>IF($A72="","",IF(Jury!D81="","",Jury!D81))</f>
        <v/>
      </c>
      <c r="E72" s="115" t="str">
        <f>IF(D72="","",'allg. Daten'!$C$6)</f>
        <v/>
      </c>
      <c r="F72" s="17" t="str">
        <f>IF($A72="","",IF(Jury!E81="","",Jury!E81))</f>
        <v/>
      </c>
      <c r="G72" s="17" t="str">
        <f>IF($A72="","",IF(Jury!F81="","",Jury!F81))</f>
        <v/>
      </c>
      <c r="H72" s="17" t="str">
        <f>IF($A72="","",IF(Jury!H81="","",Jury!H81))</f>
        <v/>
      </c>
      <c r="I72" s="17" t="str">
        <f>IF($A72="","",IF(Jury!I81="","",Jury!I81))</f>
        <v/>
      </c>
      <c r="J72" s="17" t="str">
        <f>IF($A72="","",IF(Jury!K81="","",Jury!K81))</f>
        <v/>
      </c>
      <c r="K72" s="17" t="str">
        <f>IF($A72="","",IF(Jury!L81="","",Jury!L81))</f>
        <v/>
      </c>
      <c r="L72" s="17" t="str">
        <f>IF($A72="","",IF(Jury!M81="","",Jury!M81))</f>
        <v/>
      </c>
      <c r="M72" s="17" t="str">
        <f>IF($A72="","",IF(Jury!O81="","",Jury!O81))</f>
        <v/>
      </c>
      <c r="N72" s="17" t="str">
        <f>IF($A72="","",IF(Jury!P81="","",Jury!P81))</f>
        <v/>
      </c>
      <c r="O72" s="17" t="str">
        <f>IF($A72="","",IF(Jury!Q81="","",Jury!Q81))</f>
        <v/>
      </c>
      <c r="P72" s="17" t="str">
        <f>IF($A72="","",IF(Jury!R81="","",Jury!R81))</f>
        <v/>
      </c>
      <c r="Q72" s="17" t="str">
        <f>IF($A72="","",IF(Jury!S81="","",Jury!S81))</f>
        <v/>
      </c>
      <c r="AB72" s="17" t="str">
        <f>IF($A72="","",IF(Jury!AA81="","",Jury!AA81))</f>
        <v/>
      </c>
    </row>
    <row r="73" spans="1:28">
      <c r="A73" s="120" t="str">
        <f>IF(Jury!B82="","",Jury!A82)</f>
        <v/>
      </c>
      <c r="B73" s="17" t="str">
        <f>IF($A73="","",IF(Jury!B82="","",Jury!B82))</f>
        <v/>
      </c>
      <c r="C73" s="17" t="str">
        <f>IF($A73="","",IF(Jury!C82="","",Jury!C82))</f>
        <v/>
      </c>
      <c r="D73" s="17" t="str">
        <f>IF($A73="","",IF(Jury!D82="","",Jury!D82))</f>
        <v/>
      </c>
      <c r="E73" s="115" t="str">
        <f>IF(D73="","",'allg. Daten'!$C$6)</f>
        <v/>
      </c>
      <c r="F73" s="17" t="str">
        <f>IF($A73="","",IF(Jury!E82="","",Jury!E82))</f>
        <v/>
      </c>
      <c r="G73" s="17" t="str">
        <f>IF($A73="","",IF(Jury!F82="","",Jury!F82))</f>
        <v/>
      </c>
      <c r="H73" s="17" t="str">
        <f>IF($A73="","",IF(Jury!H82="","",Jury!H82))</f>
        <v/>
      </c>
      <c r="I73" s="17" t="str">
        <f>IF($A73="","",IF(Jury!I82="","",Jury!I82))</f>
        <v/>
      </c>
      <c r="J73" s="17" t="str">
        <f>IF($A73="","",IF(Jury!K82="","",Jury!K82))</f>
        <v/>
      </c>
      <c r="K73" s="17" t="str">
        <f>IF($A73="","",IF(Jury!L82="","",Jury!L82))</f>
        <v/>
      </c>
      <c r="L73" s="17" t="str">
        <f>IF($A73="","",IF(Jury!M82="","",Jury!M82))</f>
        <v/>
      </c>
      <c r="M73" s="17" t="str">
        <f>IF($A73="","",IF(Jury!O82="","",Jury!O82))</f>
        <v/>
      </c>
      <c r="N73" s="17" t="str">
        <f>IF($A73="","",IF(Jury!P82="","",Jury!P82))</f>
        <v/>
      </c>
      <c r="O73" s="17" t="str">
        <f>IF($A73="","",IF(Jury!Q82="","",Jury!Q82))</f>
        <v/>
      </c>
      <c r="P73" s="17" t="str">
        <f>IF($A73="","",IF(Jury!R82="","",Jury!R82))</f>
        <v/>
      </c>
      <c r="Q73" s="17" t="str">
        <f>IF($A73="","",IF(Jury!S82="","",Jury!S82))</f>
        <v/>
      </c>
      <c r="AB73" s="17" t="str">
        <f>IF($A73="","",IF(Jury!AA82="","",Jury!AA82))</f>
        <v/>
      </c>
    </row>
    <row r="74" spans="1:28">
      <c r="A74" s="120" t="str">
        <f>IF(Jury!B83="","",Jury!A83)</f>
        <v/>
      </c>
      <c r="B74" s="17" t="str">
        <f>IF($A74="","",IF(Jury!B83="","",Jury!B83))</f>
        <v/>
      </c>
      <c r="C74" s="17" t="str">
        <f>IF($A74="","",IF(Jury!C83="","",Jury!C83))</f>
        <v/>
      </c>
      <c r="D74" s="17" t="str">
        <f>IF($A74="","",IF(Jury!D83="","",Jury!D83))</f>
        <v/>
      </c>
      <c r="E74" s="115" t="str">
        <f>IF(D74="","",'allg. Daten'!$C$6)</f>
        <v/>
      </c>
      <c r="F74" s="17" t="str">
        <f>IF($A74="","",IF(Jury!E83="","",Jury!E83))</f>
        <v/>
      </c>
      <c r="G74" s="17" t="str">
        <f>IF($A74="","",IF(Jury!F83="","",Jury!F83))</f>
        <v/>
      </c>
      <c r="H74" s="17" t="str">
        <f>IF($A74="","",IF(Jury!H83="","",Jury!H83))</f>
        <v/>
      </c>
      <c r="I74" s="17" t="str">
        <f>IF($A74="","",IF(Jury!I83="","",Jury!I83))</f>
        <v/>
      </c>
      <c r="J74" s="17" t="str">
        <f>IF($A74="","",IF(Jury!K83="","",Jury!K83))</f>
        <v/>
      </c>
      <c r="K74" s="17" t="str">
        <f>IF($A74="","",IF(Jury!L83="","",Jury!L83))</f>
        <v/>
      </c>
      <c r="L74" s="17" t="str">
        <f>IF($A74="","",IF(Jury!M83="","",Jury!M83))</f>
        <v/>
      </c>
      <c r="M74" s="17" t="str">
        <f>IF($A74="","",IF(Jury!O83="","",Jury!O83))</f>
        <v/>
      </c>
      <c r="N74" s="17" t="str">
        <f>IF($A74="","",IF(Jury!P83="","",Jury!P83))</f>
        <v/>
      </c>
      <c r="O74" s="17" t="str">
        <f>IF($A74="","",IF(Jury!Q83="","",Jury!Q83))</f>
        <v/>
      </c>
      <c r="P74" s="17" t="str">
        <f>IF($A74="","",IF(Jury!R83="","",Jury!R83))</f>
        <v/>
      </c>
      <c r="Q74" s="17" t="str">
        <f>IF($A74="","",IF(Jury!S83="","",Jury!S83))</f>
        <v/>
      </c>
      <c r="AB74" s="17" t="str">
        <f>IF($A74="","",IF(Jury!AA83="","",Jury!AA83))</f>
        <v/>
      </c>
    </row>
    <row r="75" spans="1:28">
      <c r="A75" s="120" t="str">
        <f>IF(Jury!B84="","",Jury!A84)</f>
        <v/>
      </c>
      <c r="B75" s="17" t="str">
        <f>IF($A75="","",IF(Jury!B84="","",Jury!B84))</f>
        <v/>
      </c>
      <c r="C75" s="17" t="str">
        <f>IF($A75="","",IF(Jury!C84="","",Jury!C84))</f>
        <v/>
      </c>
      <c r="D75" s="17" t="str">
        <f>IF($A75="","",IF(Jury!D84="","",Jury!D84))</f>
        <v/>
      </c>
      <c r="E75" s="115" t="str">
        <f>IF(D75="","",'allg. Daten'!$C$6)</f>
        <v/>
      </c>
      <c r="F75" s="17" t="str">
        <f>IF($A75="","",IF(Jury!E84="","",Jury!E84))</f>
        <v/>
      </c>
      <c r="G75" s="17" t="str">
        <f>IF($A75="","",IF(Jury!F84="","",Jury!F84))</f>
        <v/>
      </c>
      <c r="H75" s="17" t="str">
        <f>IF($A75="","",IF(Jury!H84="","",Jury!H84))</f>
        <v/>
      </c>
      <c r="I75" s="17" t="str">
        <f>IF($A75="","",IF(Jury!I84="","",Jury!I84))</f>
        <v/>
      </c>
      <c r="J75" s="17" t="str">
        <f>IF($A75="","",IF(Jury!K84="","",Jury!K84))</f>
        <v/>
      </c>
      <c r="K75" s="17" t="str">
        <f>IF($A75="","",IF(Jury!L84="","",Jury!L84))</f>
        <v/>
      </c>
      <c r="L75" s="17" t="str">
        <f>IF($A75="","",IF(Jury!M84="","",Jury!M84))</f>
        <v/>
      </c>
      <c r="M75" s="17" t="str">
        <f>IF($A75="","",IF(Jury!O84="","",Jury!O84))</f>
        <v/>
      </c>
      <c r="N75" s="17" t="str">
        <f>IF($A75="","",IF(Jury!P84="","",Jury!P84))</f>
        <v/>
      </c>
      <c r="O75" s="17" t="str">
        <f>IF($A75="","",IF(Jury!Q84="","",Jury!Q84))</f>
        <v/>
      </c>
      <c r="P75" s="17" t="str">
        <f>IF($A75="","",IF(Jury!R84="","",Jury!R84))</f>
        <v/>
      </c>
      <c r="Q75" s="17" t="str">
        <f>IF($A75="","",IF(Jury!S84="","",Jury!S84))</f>
        <v/>
      </c>
      <c r="AB75" s="17" t="str">
        <f>IF($A75="","",IF(Jury!AA84="","",Jury!AA84))</f>
        <v/>
      </c>
    </row>
    <row r="76" spans="1:28">
      <c r="A76" s="120" t="str">
        <f>IF(Jury!B85="","",Jury!A85)</f>
        <v/>
      </c>
      <c r="B76" s="17" t="str">
        <f>IF($A76="","",IF(Jury!B85="","",Jury!B85))</f>
        <v/>
      </c>
      <c r="C76" s="17" t="str">
        <f>IF($A76="","",IF(Jury!C85="","",Jury!C85))</f>
        <v/>
      </c>
      <c r="D76" s="17" t="str">
        <f>IF($A76="","",IF(Jury!D85="","",Jury!D85))</f>
        <v/>
      </c>
      <c r="E76" s="115" t="str">
        <f>IF(D76="","",'allg. Daten'!$C$6)</f>
        <v/>
      </c>
      <c r="F76" s="17" t="str">
        <f>IF($A76="","",IF(Jury!E85="","",Jury!E85))</f>
        <v/>
      </c>
      <c r="G76" s="17" t="str">
        <f>IF($A76="","",IF(Jury!F85="","",Jury!F85))</f>
        <v/>
      </c>
      <c r="H76" s="17" t="str">
        <f>IF($A76="","",IF(Jury!H85="","",Jury!H85))</f>
        <v/>
      </c>
      <c r="I76" s="17" t="str">
        <f>IF($A76="","",IF(Jury!I85="","",Jury!I85))</f>
        <v/>
      </c>
      <c r="J76" s="17" t="str">
        <f>IF($A76="","",IF(Jury!K85="","",Jury!K85))</f>
        <v/>
      </c>
      <c r="K76" s="17" t="str">
        <f>IF($A76="","",IF(Jury!L85="","",Jury!L85))</f>
        <v/>
      </c>
      <c r="L76" s="17" t="str">
        <f>IF($A76="","",IF(Jury!M85="","",Jury!M85))</f>
        <v/>
      </c>
      <c r="M76" s="17" t="str">
        <f>IF($A76="","",IF(Jury!O85="","",Jury!O85))</f>
        <v/>
      </c>
      <c r="N76" s="17" t="str">
        <f>IF($A76="","",IF(Jury!P85="","",Jury!P85))</f>
        <v/>
      </c>
      <c r="O76" s="17" t="str">
        <f>IF($A76="","",IF(Jury!Q85="","",Jury!Q85))</f>
        <v/>
      </c>
      <c r="P76" s="17" t="str">
        <f>IF($A76="","",IF(Jury!R85="","",Jury!R85))</f>
        <v/>
      </c>
      <c r="Q76" s="17" t="str">
        <f>IF($A76="","",IF(Jury!S85="","",Jury!S85))</f>
        <v/>
      </c>
      <c r="AB76" s="17" t="str">
        <f>IF($A76="","",IF(Jury!AA85="","",Jury!AA85))</f>
        <v/>
      </c>
    </row>
    <row r="77" spans="1:28">
      <c r="A77" s="120" t="str">
        <f>IF(Jury!B86="","",Jury!A86)</f>
        <v/>
      </c>
      <c r="B77" s="17" t="str">
        <f>IF($A77="","",IF(Jury!B86="","",Jury!B86))</f>
        <v/>
      </c>
      <c r="C77" s="17" t="str">
        <f>IF($A77="","",IF(Jury!C86="","",Jury!C86))</f>
        <v/>
      </c>
      <c r="D77" s="17" t="str">
        <f>IF($A77="","",IF(Jury!D86="","",Jury!D86))</f>
        <v/>
      </c>
      <c r="E77" s="115" t="str">
        <f>IF(D77="","",'allg. Daten'!$C$6)</f>
        <v/>
      </c>
      <c r="F77" s="17" t="str">
        <f>IF($A77="","",IF(Jury!E86="","",Jury!E86))</f>
        <v/>
      </c>
      <c r="G77" s="17" t="str">
        <f>IF($A77="","",IF(Jury!F86="","",Jury!F86))</f>
        <v/>
      </c>
      <c r="H77" s="17" t="str">
        <f>IF($A77="","",IF(Jury!H86="","",Jury!H86))</f>
        <v/>
      </c>
      <c r="I77" s="17" t="str">
        <f>IF($A77="","",IF(Jury!I86="","",Jury!I86))</f>
        <v/>
      </c>
      <c r="J77" s="17" t="str">
        <f>IF($A77="","",IF(Jury!K86="","",Jury!K86))</f>
        <v/>
      </c>
      <c r="K77" s="17" t="str">
        <f>IF($A77="","",IF(Jury!L86="","",Jury!L86))</f>
        <v/>
      </c>
      <c r="L77" s="17" t="str">
        <f>IF($A77="","",IF(Jury!M86="","",Jury!M86))</f>
        <v/>
      </c>
      <c r="M77" s="17" t="str">
        <f>IF($A77="","",IF(Jury!O86="","",Jury!O86))</f>
        <v/>
      </c>
      <c r="N77" s="17" t="str">
        <f>IF($A77="","",IF(Jury!P86="","",Jury!P86))</f>
        <v/>
      </c>
      <c r="O77" s="17" t="str">
        <f>IF($A77="","",IF(Jury!Q86="","",Jury!Q86))</f>
        <v/>
      </c>
      <c r="P77" s="17" t="str">
        <f>IF($A77="","",IF(Jury!R86="","",Jury!R86))</f>
        <v/>
      </c>
      <c r="Q77" s="17" t="str">
        <f>IF($A77="","",IF(Jury!S86="","",Jury!S86))</f>
        <v/>
      </c>
      <c r="AB77" s="17" t="str">
        <f>IF($A77="","",IF(Jury!AA86="","",Jury!AA86))</f>
        <v/>
      </c>
    </row>
    <row r="78" spans="1:28">
      <c r="A78" s="120" t="str">
        <f>IF(Jury!B87="","",Jury!A87)</f>
        <v/>
      </c>
      <c r="B78" s="17" t="str">
        <f>IF($A78="","",IF(Jury!B87="","",Jury!B87))</f>
        <v/>
      </c>
      <c r="C78" s="17" t="str">
        <f>IF($A78="","",IF(Jury!C87="","",Jury!C87))</f>
        <v/>
      </c>
      <c r="D78" s="17" t="str">
        <f>IF($A78="","",IF(Jury!D87="","",Jury!D87))</f>
        <v/>
      </c>
      <c r="E78" s="115" t="str">
        <f>IF(D78="","",'allg. Daten'!$C$6)</f>
        <v/>
      </c>
      <c r="F78" s="17" t="str">
        <f>IF($A78="","",IF(Jury!E87="","",Jury!E87))</f>
        <v/>
      </c>
      <c r="G78" s="17" t="str">
        <f>IF($A78="","",IF(Jury!F87="","",Jury!F87))</f>
        <v/>
      </c>
      <c r="H78" s="17" t="str">
        <f>IF($A78="","",IF(Jury!H87="","",Jury!H87))</f>
        <v/>
      </c>
      <c r="I78" s="17" t="str">
        <f>IF($A78="","",IF(Jury!I87="","",Jury!I87))</f>
        <v/>
      </c>
      <c r="J78" s="17" t="str">
        <f>IF($A78="","",IF(Jury!K87="","",Jury!K87))</f>
        <v/>
      </c>
      <c r="K78" s="17" t="str">
        <f>IF($A78="","",IF(Jury!L87="","",Jury!L87))</f>
        <v/>
      </c>
      <c r="L78" s="17" t="str">
        <f>IF($A78="","",IF(Jury!M87="","",Jury!M87))</f>
        <v/>
      </c>
      <c r="M78" s="17" t="str">
        <f>IF($A78="","",IF(Jury!O87="","",Jury!O87))</f>
        <v/>
      </c>
      <c r="N78" s="17" t="str">
        <f>IF($A78="","",IF(Jury!P87="","",Jury!P87))</f>
        <v/>
      </c>
      <c r="O78" s="17" t="str">
        <f>IF($A78="","",IF(Jury!Q87="","",Jury!Q87))</f>
        <v/>
      </c>
      <c r="P78" s="17" t="str">
        <f>IF($A78="","",IF(Jury!R87="","",Jury!R87))</f>
        <v/>
      </c>
      <c r="Q78" s="17" t="str">
        <f>IF($A78="","",IF(Jury!S87="","",Jury!S87))</f>
        <v/>
      </c>
      <c r="AB78" s="17" t="str">
        <f>IF($A78="","",IF(Jury!AA87="","",Jury!AA87))</f>
        <v/>
      </c>
    </row>
    <row r="79" spans="1:28">
      <c r="A79" s="120" t="str">
        <f>IF(Jury!B88="","",Jury!A88)</f>
        <v/>
      </c>
      <c r="B79" s="17" t="str">
        <f>IF($A79="","",IF(Jury!B88="","",Jury!B88))</f>
        <v/>
      </c>
      <c r="C79" s="17" t="str">
        <f>IF($A79="","",IF(Jury!C88="","",Jury!C88))</f>
        <v/>
      </c>
      <c r="D79" s="17" t="str">
        <f>IF($A79="","",IF(Jury!D88="","",Jury!D88))</f>
        <v/>
      </c>
      <c r="E79" s="115" t="str">
        <f>IF(D79="","",'allg. Daten'!$C$6)</f>
        <v/>
      </c>
      <c r="F79" s="17" t="str">
        <f>IF($A79="","",IF(Jury!E88="","",Jury!E88))</f>
        <v/>
      </c>
      <c r="G79" s="17" t="str">
        <f>IF($A79="","",IF(Jury!F88="","",Jury!F88))</f>
        <v/>
      </c>
      <c r="H79" s="17" t="str">
        <f>IF($A79="","",IF(Jury!H88="","",Jury!H88))</f>
        <v/>
      </c>
      <c r="I79" s="17" t="str">
        <f>IF($A79="","",IF(Jury!I88="","",Jury!I88))</f>
        <v/>
      </c>
      <c r="J79" s="17" t="str">
        <f>IF($A79="","",IF(Jury!K88="","",Jury!K88))</f>
        <v/>
      </c>
      <c r="K79" s="17" t="str">
        <f>IF($A79="","",IF(Jury!L88="","",Jury!L88))</f>
        <v/>
      </c>
      <c r="L79" s="17" t="str">
        <f>IF($A79="","",IF(Jury!M88="","",Jury!M88))</f>
        <v/>
      </c>
      <c r="M79" s="17" t="str">
        <f>IF($A79="","",IF(Jury!O88="","",Jury!O88))</f>
        <v/>
      </c>
      <c r="N79" s="17" t="str">
        <f>IF($A79="","",IF(Jury!P88="","",Jury!P88))</f>
        <v/>
      </c>
      <c r="O79" s="17" t="str">
        <f>IF($A79="","",IF(Jury!Q88="","",Jury!Q88))</f>
        <v/>
      </c>
      <c r="P79" s="17" t="str">
        <f>IF($A79="","",IF(Jury!R88="","",Jury!R88))</f>
        <v/>
      </c>
      <c r="Q79" s="17" t="str">
        <f>IF($A79="","",IF(Jury!S88="","",Jury!S88))</f>
        <v/>
      </c>
      <c r="AB79" s="17" t="str">
        <f>IF($A79="","",IF(Jury!AA88="","",Jury!AA88))</f>
        <v/>
      </c>
    </row>
    <row r="80" spans="1:28">
      <c r="A80" s="120" t="str">
        <f>IF(Jury!B89="","",Jury!A89)</f>
        <v/>
      </c>
      <c r="B80" s="17" t="str">
        <f>IF($A80="","",IF(Jury!B89="","",Jury!B89))</f>
        <v/>
      </c>
      <c r="C80" s="17" t="str">
        <f>IF($A80="","",IF(Jury!C89="","",Jury!C89))</f>
        <v/>
      </c>
      <c r="D80" s="17" t="str">
        <f>IF($A80="","",IF(Jury!D89="","",Jury!D89))</f>
        <v/>
      </c>
      <c r="E80" s="115" t="str">
        <f>IF(D80="","",'allg. Daten'!$C$6)</f>
        <v/>
      </c>
      <c r="F80" s="17" t="str">
        <f>IF($A80="","",IF(Jury!E89="","",Jury!E89))</f>
        <v/>
      </c>
      <c r="G80" s="17" t="str">
        <f>IF($A80="","",IF(Jury!F89="","",Jury!F89))</f>
        <v/>
      </c>
      <c r="H80" s="17" t="str">
        <f>IF($A80="","",IF(Jury!H89="","",Jury!H89))</f>
        <v/>
      </c>
      <c r="I80" s="17" t="str">
        <f>IF($A80="","",IF(Jury!I89="","",Jury!I89))</f>
        <v/>
      </c>
      <c r="J80" s="17" t="str">
        <f>IF($A80="","",IF(Jury!K89="","",Jury!K89))</f>
        <v/>
      </c>
      <c r="K80" s="17" t="str">
        <f>IF($A80="","",IF(Jury!L89="","",Jury!L89))</f>
        <v/>
      </c>
      <c r="L80" s="17" t="str">
        <f>IF($A80="","",IF(Jury!M89="","",Jury!M89))</f>
        <v/>
      </c>
      <c r="M80" s="17" t="str">
        <f>IF($A80="","",IF(Jury!O89="","",Jury!O89))</f>
        <v/>
      </c>
      <c r="N80" s="17" t="str">
        <f>IF($A80="","",IF(Jury!P89="","",Jury!P89))</f>
        <v/>
      </c>
      <c r="O80" s="17" t="str">
        <f>IF($A80="","",IF(Jury!Q89="","",Jury!Q89))</f>
        <v/>
      </c>
      <c r="P80" s="17" t="str">
        <f>IF($A80="","",IF(Jury!R89="","",Jury!R89))</f>
        <v/>
      </c>
      <c r="Q80" s="17" t="str">
        <f>IF($A80="","",IF(Jury!S89="","",Jury!S89))</f>
        <v/>
      </c>
      <c r="AB80" s="17" t="str">
        <f>IF($A80="","",IF(Jury!AA89="","",Jury!AA89))</f>
        <v/>
      </c>
    </row>
    <row r="81" spans="1:28">
      <c r="A81" s="120" t="str">
        <f>IF(Jury!B90="","",Jury!A90)</f>
        <v/>
      </c>
      <c r="B81" s="17" t="str">
        <f>IF($A81="","",IF(Jury!B90="","",Jury!B90))</f>
        <v/>
      </c>
      <c r="C81" s="17" t="str">
        <f>IF($A81="","",IF(Jury!C90="","",Jury!C90))</f>
        <v/>
      </c>
      <c r="D81" s="17" t="str">
        <f>IF($A81="","",IF(Jury!D90="","",Jury!D90))</f>
        <v/>
      </c>
      <c r="E81" s="115" t="str">
        <f>IF(D81="","",'allg. Daten'!$C$6)</f>
        <v/>
      </c>
      <c r="F81" s="17" t="str">
        <f>IF($A81="","",IF(Jury!E90="","",Jury!E90))</f>
        <v/>
      </c>
      <c r="G81" s="17" t="str">
        <f>IF($A81="","",IF(Jury!F90="","",Jury!F90))</f>
        <v/>
      </c>
      <c r="H81" s="17" t="str">
        <f>IF($A81="","",IF(Jury!H90="","",Jury!H90))</f>
        <v/>
      </c>
      <c r="I81" s="17" t="str">
        <f>IF($A81="","",IF(Jury!I90="","",Jury!I90))</f>
        <v/>
      </c>
      <c r="J81" s="17" t="str">
        <f>IF($A81="","",IF(Jury!K90="","",Jury!K90))</f>
        <v/>
      </c>
      <c r="K81" s="17" t="str">
        <f>IF($A81="","",IF(Jury!L90="","",Jury!L90))</f>
        <v/>
      </c>
      <c r="L81" s="17" t="str">
        <f>IF($A81="","",IF(Jury!M90="","",Jury!M90))</f>
        <v/>
      </c>
      <c r="M81" s="17" t="str">
        <f>IF($A81="","",IF(Jury!O90="","",Jury!O90))</f>
        <v/>
      </c>
      <c r="N81" s="17" t="str">
        <f>IF($A81="","",IF(Jury!P90="","",Jury!P90))</f>
        <v/>
      </c>
      <c r="O81" s="17" t="str">
        <f>IF($A81="","",IF(Jury!Q90="","",Jury!Q90))</f>
        <v/>
      </c>
      <c r="P81" s="17" t="str">
        <f>IF($A81="","",IF(Jury!R90="","",Jury!R90))</f>
        <v/>
      </c>
      <c r="Q81" s="17" t="str">
        <f>IF($A81="","",IF(Jury!S90="","",Jury!S90))</f>
        <v/>
      </c>
      <c r="AB81" s="17" t="str">
        <f>IF($A81="","",IF(Jury!AA90="","",Jury!AA90))</f>
        <v/>
      </c>
    </row>
    <row r="82" spans="1:28">
      <c r="A82" s="120" t="str">
        <f>IF(Jury!B91="","",Jury!A91)</f>
        <v/>
      </c>
      <c r="B82" s="17" t="str">
        <f>IF($A82="","",IF(Jury!B91="","",Jury!B91))</f>
        <v/>
      </c>
      <c r="C82" s="17" t="str">
        <f>IF($A82="","",IF(Jury!C91="","",Jury!C91))</f>
        <v/>
      </c>
      <c r="D82" s="17" t="str">
        <f>IF($A82="","",IF(Jury!D91="","",Jury!D91))</f>
        <v/>
      </c>
      <c r="E82" s="115" t="str">
        <f>IF(D82="","",'allg. Daten'!$C$6)</f>
        <v/>
      </c>
      <c r="F82" s="17" t="str">
        <f>IF($A82="","",IF(Jury!E91="","",Jury!E91))</f>
        <v/>
      </c>
      <c r="G82" s="17" t="str">
        <f>IF($A82="","",IF(Jury!F91="","",Jury!F91))</f>
        <v/>
      </c>
      <c r="H82" s="17" t="str">
        <f>IF($A82="","",IF(Jury!H91="","",Jury!H91))</f>
        <v/>
      </c>
      <c r="I82" s="17" t="str">
        <f>IF($A82="","",IF(Jury!I91="","",Jury!I91))</f>
        <v/>
      </c>
      <c r="J82" s="17" t="str">
        <f>IF($A82="","",IF(Jury!K91="","",Jury!K91))</f>
        <v/>
      </c>
      <c r="K82" s="17" t="str">
        <f>IF($A82="","",IF(Jury!L91="","",Jury!L91))</f>
        <v/>
      </c>
      <c r="L82" s="17" t="str">
        <f>IF($A82="","",IF(Jury!M91="","",Jury!M91))</f>
        <v/>
      </c>
      <c r="M82" s="17" t="str">
        <f>IF($A82="","",IF(Jury!O91="","",Jury!O91))</f>
        <v/>
      </c>
      <c r="N82" s="17" t="str">
        <f>IF($A82="","",IF(Jury!P91="","",Jury!P91))</f>
        <v/>
      </c>
      <c r="O82" s="17" t="str">
        <f>IF($A82="","",IF(Jury!Q91="","",Jury!Q91))</f>
        <v/>
      </c>
      <c r="P82" s="17" t="str">
        <f>IF($A82="","",IF(Jury!R91="","",Jury!R91))</f>
        <v/>
      </c>
      <c r="Q82" s="17" t="str">
        <f>IF($A82="","",IF(Jury!S91="","",Jury!S91))</f>
        <v/>
      </c>
      <c r="AB82" s="17" t="str">
        <f>IF($A82="","",IF(Jury!AA91="","",Jury!AA91))</f>
        <v/>
      </c>
    </row>
    <row r="83" spans="1:28">
      <c r="A83" s="120" t="str">
        <f>IF(Jury!B92="","",Jury!A92)</f>
        <v/>
      </c>
      <c r="B83" s="17" t="str">
        <f>IF($A83="","",IF(Jury!B92="","",Jury!B92))</f>
        <v/>
      </c>
      <c r="C83" s="17" t="str">
        <f>IF($A83="","",IF(Jury!C92="","",Jury!C92))</f>
        <v/>
      </c>
      <c r="D83" s="17" t="str">
        <f>IF($A83="","",IF(Jury!D92="","",Jury!D92))</f>
        <v/>
      </c>
      <c r="E83" s="115" t="str">
        <f>IF(D83="","",'allg. Daten'!$C$6)</f>
        <v/>
      </c>
      <c r="F83" s="17" t="str">
        <f>IF($A83="","",IF(Jury!E92="","",Jury!E92))</f>
        <v/>
      </c>
      <c r="G83" s="17" t="str">
        <f>IF($A83="","",IF(Jury!F92="","",Jury!F92))</f>
        <v/>
      </c>
      <c r="H83" s="17" t="str">
        <f>IF($A83="","",IF(Jury!H92="","",Jury!H92))</f>
        <v/>
      </c>
      <c r="I83" s="17" t="str">
        <f>IF($A83="","",IF(Jury!I92="","",Jury!I92))</f>
        <v/>
      </c>
      <c r="J83" s="17" t="str">
        <f>IF($A83="","",IF(Jury!K92="","",Jury!K92))</f>
        <v/>
      </c>
      <c r="K83" s="17" t="str">
        <f>IF($A83="","",IF(Jury!L92="","",Jury!L92))</f>
        <v/>
      </c>
      <c r="L83" s="17" t="str">
        <f>IF($A83="","",IF(Jury!M92="","",Jury!M92))</f>
        <v/>
      </c>
      <c r="M83" s="17" t="str">
        <f>IF($A83="","",IF(Jury!O92="","",Jury!O92))</f>
        <v/>
      </c>
      <c r="N83" s="17" t="str">
        <f>IF($A83="","",IF(Jury!P92="","",Jury!P92))</f>
        <v/>
      </c>
      <c r="O83" s="17" t="str">
        <f>IF($A83="","",IF(Jury!Q92="","",Jury!Q92))</f>
        <v/>
      </c>
      <c r="P83" s="17" t="str">
        <f>IF($A83="","",IF(Jury!R92="","",Jury!R92))</f>
        <v/>
      </c>
      <c r="Q83" s="17" t="str">
        <f>IF($A83="","",IF(Jury!S92="","",Jury!S92))</f>
        <v/>
      </c>
      <c r="AB83" s="17" t="str">
        <f>IF($A83="","",IF(Jury!AA92="","",Jury!AA92))</f>
        <v/>
      </c>
    </row>
    <row r="84" spans="1:28">
      <c r="A84" s="120" t="str">
        <f>IF(Jury!B93="","",Jury!A93)</f>
        <v/>
      </c>
      <c r="B84" s="17" t="str">
        <f>IF($A84="","",IF(Jury!B93="","",Jury!B93))</f>
        <v/>
      </c>
      <c r="C84" s="17" t="str">
        <f>IF($A84="","",IF(Jury!C93="","",Jury!C93))</f>
        <v/>
      </c>
      <c r="D84" s="17" t="str">
        <f>IF($A84="","",IF(Jury!D93="","",Jury!D93))</f>
        <v/>
      </c>
      <c r="E84" s="115" t="str">
        <f>IF(D84="","",'allg. Daten'!$C$6)</f>
        <v/>
      </c>
      <c r="F84" s="17" t="str">
        <f>IF($A84="","",IF(Jury!E93="","",Jury!E93))</f>
        <v/>
      </c>
      <c r="G84" s="17" t="str">
        <f>IF($A84="","",IF(Jury!F93="","",Jury!F93))</f>
        <v/>
      </c>
      <c r="H84" s="17" t="str">
        <f>IF($A84="","",IF(Jury!H93="","",Jury!H93))</f>
        <v/>
      </c>
      <c r="I84" s="17" t="str">
        <f>IF($A84="","",IF(Jury!I93="","",Jury!I93))</f>
        <v/>
      </c>
      <c r="J84" s="17" t="str">
        <f>IF($A84="","",IF(Jury!K93="","",Jury!K93))</f>
        <v/>
      </c>
      <c r="K84" s="17" t="str">
        <f>IF($A84="","",IF(Jury!L93="","",Jury!L93))</f>
        <v/>
      </c>
      <c r="L84" s="17" t="str">
        <f>IF($A84="","",IF(Jury!M93="","",Jury!M93))</f>
        <v/>
      </c>
      <c r="M84" s="17" t="str">
        <f>IF($A84="","",IF(Jury!O93="","",Jury!O93))</f>
        <v/>
      </c>
      <c r="N84" s="17" t="str">
        <f>IF($A84="","",IF(Jury!P93="","",Jury!P93))</f>
        <v/>
      </c>
      <c r="O84" s="17" t="str">
        <f>IF($A84="","",IF(Jury!Q93="","",Jury!Q93))</f>
        <v/>
      </c>
      <c r="P84" s="17" t="str">
        <f>IF($A84="","",IF(Jury!R93="","",Jury!R93))</f>
        <v/>
      </c>
      <c r="Q84" s="17" t="str">
        <f>IF($A84="","",IF(Jury!S93="","",Jury!S93))</f>
        <v/>
      </c>
      <c r="AB84" s="17" t="str">
        <f>IF($A84="","",IF(Jury!AA93="","",Jury!AA93))</f>
        <v/>
      </c>
    </row>
    <row r="85" spans="1:28">
      <c r="A85" s="120" t="str">
        <f>IF(Jury!B94="","",Jury!A94)</f>
        <v/>
      </c>
      <c r="B85" s="17" t="str">
        <f>IF($A85="","",IF(Jury!B94="","",Jury!B94))</f>
        <v/>
      </c>
      <c r="C85" s="17" t="str">
        <f>IF($A85="","",IF(Jury!C94="","",Jury!C94))</f>
        <v/>
      </c>
      <c r="D85" s="17" t="str">
        <f>IF($A85="","",IF(Jury!D94="","",Jury!D94))</f>
        <v/>
      </c>
      <c r="E85" s="115" t="str">
        <f>IF(D85="","",'allg. Daten'!$C$6)</f>
        <v/>
      </c>
      <c r="F85" s="17" t="str">
        <f>IF($A85="","",IF(Jury!E94="","",Jury!E94))</f>
        <v/>
      </c>
      <c r="G85" s="17" t="str">
        <f>IF($A85="","",IF(Jury!F94="","",Jury!F94))</f>
        <v/>
      </c>
      <c r="H85" s="17" t="str">
        <f>IF($A85="","",IF(Jury!H94="","",Jury!H94))</f>
        <v/>
      </c>
      <c r="I85" s="17" t="str">
        <f>IF($A85="","",IF(Jury!I94="","",Jury!I94))</f>
        <v/>
      </c>
      <c r="J85" s="17" t="str">
        <f>IF($A85="","",IF(Jury!K94="","",Jury!K94))</f>
        <v/>
      </c>
      <c r="K85" s="17" t="str">
        <f>IF($A85="","",IF(Jury!L94="","",Jury!L94))</f>
        <v/>
      </c>
      <c r="L85" s="17" t="str">
        <f>IF($A85="","",IF(Jury!M94="","",Jury!M94))</f>
        <v/>
      </c>
      <c r="M85" s="17" t="str">
        <f>IF($A85="","",IF(Jury!O94="","",Jury!O94))</f>
        <v/>
      </c>
      <c r="N85" s="17" t="str">
        <f>IF($A85="","",IF(Jury!P94="","",Jury!P94))</f>
        <v/>
      </c>
      <c r="O85" s="17" t="str">
        <f>IF($A85="","",IF(Jury!Q94="","",Jury!Q94))</f>
        <v/>
      </c>
      <c r="P85" s="17" t="str">
        <f>IF($A85="","",IF(Jury!R94="","",Jury!R94))</f>
        <v/>
      </c>
      <c r="Q85" s="17" t="str">
        <f>IF($A85="","",IF(Jury!S94="","",Jury!S94))</f>
        <v/>
      </c>
      <c r="AB85" s="17" t="str">
        <f>IF($A85="","",IF(Jury!AA94="","",Jury!AA94))</f>
        <v/>
      </c>
    </row>
    <row r="86" spans="1:28">
      <c r="A86" s="120" t="str">
        <f>IF(Jury!B95="","",Jury!A95)</f>
        <v/>
      </c>
      <c r="B86" s="17" t="str">
        <f>IF($A86="","",IF(Jury!B95="","",Jury!B95))</f>
        <v/>
      </c>
      <c r="C86" s="17" t="str">
        <f>IF($A86="","",IF(Jury!C95="","",Jury!C95))</f>
        <v/>
      </c>
      <c r="D86" s="17" t="str">
        <f>IF($A86="","",IF(Jury!D95="","",Jury!D95))</f>
        <v/>
      </c>
      <c r="E86" s="115" t="str">
        <f>IF(D86="","",'allg. Daten'!$C$6)</f>
        <v/>
      </c>
      <c r="F86" s="17" t="str">
        <f>IF($A86="","",IF(Jury!E95="","",Jury!E95))</f>
        <v/>
      </c>
      <c r="G86" s="17" t="str">
        <f>IF($A86="","",IF(Jury!F95="","",Jury!F95))</f>
        <v/>
      </c>
      <c r="H86" s="17" t="str">
        <f>IF($A86="","",IF(Jury!H95="","",Jury!H95))</f>
        <v/>
      </c>
      <c r="I86" s="17" t="str">
        <f>IF($A86="","",IF(Jury!I95="","",Jury!I95))</f>
        <v/>
      </c>
      <c r="J86" s="17" t="str">
        <f>IF($A86="","",IF(Jury!K95="","",Jury!K95))</f>
        <v/>
      </c>
      <c r="K86" s="17" t="str">
        <f>IF($A86="","",IF(Jury!L95="","",Jury!L95))</f>
        <v/>
      </c>
      <c r="L86" s="17" t="str">
        <f>IF($A86="","",IF(Jury!M95="","",Jury!M95))</f>
        <v/>
      </c>
      <c r="M86" s="17" t="str">
        <f>IF($A86="","",IF(Jury!O95="","",Jury!O95))</f>
        <v/>
      </c>
      <c r="N86" s="17" t="str">
        <f>IF($A86="","",IF(Jury!P95="","",Jury!P95))</f>
        <v/>
      </c>
      <c r="O86" s="17" t="str">
        <f>IF($A86="","",IF(Jury!Q95="","",Jury!Q95))</f>
        <v/>
      </c>
      <c r="P86" s="17" t="str">
        <f>IF($A86="","",IF(Jury!R95="","",Jury!R95))</f>
        <v/>
      </c>
      <c r="Q86" s="17" t="str">
        <f>IF($A86="","",IF(Jury!S95="","",Jury!S95))</f>
        <v/>
      </c>
      <c r="AB86" s="17" t="str">
        <f>IF($A86="","",IF(Jury!AA95="","",Jury!AA95))</f>
        <v/>
      </c>
    </row>
    <row r="87" spans="1:28">
      <c r="A87" s="120" t="str">
        <f>IF(Jury!B96="","",Jury!A96)</f>
        <v/>
      </c>
      <c r="B87" s="17" t="str">
        <f>IF($A87="","",IF(Jury!B96="","",Jury!B96))</f>
        <v/>
      </c>
      <c r="C87" s="17" t="str">
        <f>IF($A87="","",IF(Jury!C96="","",Jury!C96))</f>
        <v/>
      </c>
      <c r="D87" s="17" t="str">
        <f>IF($A87="","",IF(Jury!D96="","",Jury!D96))</f>
        <v/>
      </c>
      <c r="E87" s="115" t="str">
        <f>IF(D87="","",'allg. Daten'!$C$6)</f>
        <v/>
      </c>
      <c r="F87" s="17" t="str">
        <f>IF($A87="","",IF(Jury!E96="","",Jury!E96))</f>
        <v/>
      </c>
      <c r="G87" s="17" t="str">
        <f>IF($A87="","",IF(Jury!F96="","",Jury!F96))</f>
        <v/>
      </c>
      <c r="H87" s="17" t="str">
        <f>IF($A87="","",IF(Jury!H96="","",Jury!H96))</f>
        <v/>
      </c>
      <c r="I87" s="17" t="str">
        <f>IF($A87="","",IF(Jury!I96="","",Jury!I96))</f>
        <v/>
      </c>
      <c r="J87" s="17" t="str">
        <f>IF($A87="","",IF(Jury!K96="","",Jury!K96))</f>
        <v/>
      </c>
      <c r="K87" s="17" t="str">
        <f>IF($A87="","",IF(Jury!L96="","",Jury!L96))</f>
        <v/>
      </c>
      <c r="L87" s="17" t="str">
        <f>IF($A87="","",IF(Jury!M96="","",Jury!M96))</f>
        <v/>
      </c>
      <c r="M87" s="17" t="str">
        <f>IF($A87="","",IF(Jury!O96="","",Jury!O96))</f>
        <v/>
      </c>
      <c r="N87" s="17" t="str">
        <f>IF($A87="","",IF(Jury!P96="","",Jury!P96))</f>
        <v/>
      </c>
      <c r="O87" s="17" t="str">
        <f>IF($A87="","",IF(Jury!Q96="","",Jury!Q96))</f>
        <v/>
      </c>
      <c r="P87" s="17" t="str">
        <f>IF($A87="","",IF(Jury!R96="","",Jury!R96))</f>
        <v/>
      </c>
      <c r="Q87" s="17" t="str">
        <f>IF($A87="","",IF(Jury!S96="","",Jury!S96))</f>
        <v/>
      </c>
      <c r="AB87" s="17" t="str">
        <f>IF($A87="","",IF(Jury!AA96="","",Jury!AA96))</f>
        <v/>
      </c>
    </row>
    <row r="88" spans="1:28">
      <c r="A88" s="120" t="str">
        <f>IF(Jury!B97="","",Jury!A97)</f>
        <v/>
      </c>
      <c r="B88" s="17" t="str">
        <f>IF($A88="","",IF(Jury!B97="","",Jury!B97))</f>
        <v/>
      </c>
      <c r="C88" s="17" t="str">
        <f>IF($A88="","",IF(Jury!C97="","",Jury!C97))</f>
        <v/>
      </c>
      <c r="D88" s="17" t="str">
        <f>IF($A88="","",IF(Jury!D97="","",Jury!D97))</f>
        <v/>
      </c>
      <c r="E88" s="115" t="str">
        <f>IF(D88="","",'allg. Daten'!$C$6)</f>
        <v/>
      </c>
      <c r="F88" s="17" t="str">
        <f>IF($A88="","",IF(Jury!E97="","",Jury!E97))</f>
        <v/>
      </c>
      <c r="G88" s="17" t="str">
        <f>IF($A88="","",IF(Jury!F97="","",Jury!F97))</f>
        <v/>
      </c>
      <c r="H88" s="17" t="str">
        <f>IF($A88="","",IF(Jury!H97="","",Jury!H97))</f>
        <v/>
      </c>
      <c r="I88" s="17" t="str">
        <f>IF($A88="","",IF(Jury!I97="","",Jury!I97))</f>
        <v/>
      </c>
      <c r="J88" s="17" t="str">
        <f>IF($A88="","",IF(Jury!K97="","",Jury!K97))</f>
        <v/>
      </c>
      <c r="K88" s="17" t="str">
        <f>IF($A88="","",IF(Jury!L97="","",Jury!L97))</f>
        <v/>
      </c>
      <c r="L88" s="17" t="str">
        <f>IF($A88="","",IF(Jury!M97="","",Jury!M97))</f>
        <v/>
      </c>
      <c r="M88" s="17" t="str">
        <f>IF($A88="","",IF(Jury!O97="","",Jury!O97))</f>
        <v/>
      </c>
      <c r="N88" s="17" t="str">
        <f>IF($A88="","",IF(Jury!P97="","",Jury!P97))</f>
        <v/>
      </c>
      <c r="O88" s="17" t="str">
        <f>IF($A88="","",IF(Jury!Q97="","",Jury!Q97))</f>
        <v/>
      </c>
      <c r="P88" s="17" t="str">
        <f>IF($A88="","",IF(Jury!R97="","",Jury!R97))</f>
        <v/>
      </c>
      <c r="Q88" s="17" t="str">
        <f>IF($A88="","",IF(Jury!S97="","",Jury!S97))</f>
        <v/>
      </c>
      <c r="AB88" s="17" t="str">
        <f>IF($A88="","",IF(Jury!AA97="","",Jury!AA97))</f>
        <v/>
      </c>
    </row>
    <row r="89" spans="1:28">
      <c r="A89" s="120" t="str">
        <f>IF(Jury!B98="","",Jury!A98)</f>
        <v/>
      </c>
      <c r="B89" s="17" t="str">
        <f>IF($A89="","",IF(Jury!B98="","",Jury!B98))</f>
        <v/>
      </c>
      <c r="C89" s="17" t="str">
        <f>IF($A89="","",IF(Jury!C98="","",Jury!C98))</f>
        <v/>
      </c>
      <c r="D89" s="17" t="str">
        <f>IF($A89="","",IF(Jury!D98="","",Jury!D98))</f>
        <v/>
      </c>
      <c r="E89" s="115" t="str">
        <f>IF(D89="","",'allg. Daten'!$C$6)</f>
        <v/>
      </c>
      <c r="F89" s="17" t="str">
        <f>IF($A89="","",IF(Jury!E98="","",Jury!E98))</f>
        <v/>
      </c>
      <c r="G89" s="17" t="str">
        <f>IF($A89="","",IF(Jury!F98="","",Jury!F98))</f>
        <v/>
      </c>
      <c r="H89" s="17" t="str">
        <f>IF($A89="","",IF(Jury!H98="","",Jury!H98))</f>
        <v/>
      </c>
      <c r="I89" s="17" t="str">
        <f>IF($A89="","",IF(Jury!I98="","",Jury!I98))</f>
        <v/>
      </c>
      <c r="J89" s="17" t="str">
        <f>IF($A89="","",IF(Jury!K98="","",Jury!K98))</f>
        <v/>
      </c>
      <c r="K89" s="17" t="str">
        <f>IF($A89="","",IF(Jury!L98="","",Jury!L98))</f>
        <v/>
      </c>
      <c r="L89" s="17" t="str">
        <f>IF($A89="","",IF(Jury!M98="","",Jury!M98))</f>
        <v/>
      </c>
      <c r="M89" s="17" t="str">
        <f>IF($A89="","",IF(Jury!O98="","",Jury!O98))</f>
        <v/>
      </c>
      <c r="N89" s="17" t="str">
        <f>IF($A89="","",IF(Jury!P98="","",Jury!P98))</f>
        <v/>
      </c>
      <c r="O89" s="17" t="str">
        <f>IF($A89="","",IF(Jury!Q98="","",Jury!Q98))</f>
        <v/>
      </c>
      <c r="P89" s="17" t="str">
        <f>IF($A89="","",IF(Jury!R98="","",Jury!R98))</f>
        <v/>
      </c>
      <c r="Q89" s="17" t="str">
        <f>IF($A89="","",IF(Jury!S98="","",Jury!S98))</f>
        <v/>
      </c>
      <c r="AB89" s="17" t="str">
        <f>IF($A89="","",IF(Jury!AA98="","",Jury!AA98))</f>
        <v/>
      </c>
    </row>
    <row r="90" spans="1:28">
      <c r="A90" s="120" t="str">
        <f>IF(Jury!B99="","",Jury!A99)</f>
        <v/>
      </c>
      <c r="B90" s="17" t="str">
        <f>IF($A90="","",IF(Jury!B99="","",Jury!B99))</f>
        <v/>
      </c>
      <c r="C90" s="17" t="str">
        <f>IF($A90="","",IF(Jury!C99="","",Jury!C99))</f>
        <v/>
      </c>
      <c r="D90" s="17" t="str">
        <f>IF($A90="","",IF(Jury!D99="","",Jury!D99))</f>
        <v/>
      </c>
      <c r="E90" s="115" t="str">
        <f>IF(D90="","",'allg. Daten'!$C$6)</f>
        <v/>
      </c>
      <c r="F90" s="17" t="str">
        <f>IF($A90="","",IF(Jury!E99="","",Jury!E99))</f>
        <v/>
      </c>
      <c r="G90" s="17" t="str">
        <f>IF($A90="","",IF(Jury!F99="","",Jury!F99))</f>
        <v/>
      </c>
      <c r="H90" s="17" t="str">
        <f>IF($A90="","",IF(Jury!H99="","",Jury!H99))</f>
        <v/>
      </c>
      <c r="I90" s="17" t="str">
        <f>IF($A90="","",IF(Jury!I99="","",Jury!I99))</f>
        <v/>
      </c>
      <c r="J90" s="17" t="str">
        <f>IF($A90="","",IF(Jury!K99="","",Jury!K99))</f>
        <v/>
      </c>
      <c r="K90" s="17" t="str">
        <f>IF($A90="","",IF(Jury!L99="","",Jury!L99))</f>
        <v/>
      </c>
      <c r="L90" s="17" t="str">
        <f>IF($A90="","",IF(Jury!M99="","",Jury!M99))</f>
        <v/>
      </c>
      <c r="M90" s="17" t="str">
        <f>IF($A90="","",IF(Jury!O99="","",Jury!O99))</f>
        <v/>
      </c>
      <c r="N90" s="17" t="str">
        <f>IF($A90="","",IF(Jury!P99="","",Jury!P99))</f>
        <v/>
      </c>
      <c r="O90" s="17" t="str">
        <f>IF($A90="","",IF(Jury!Q99="","",Jury!Q99))</f>
        <v/>
      </c>
      <c r="P90" s="17" t="str">
        <f>IF($A90="","",IF(Jury!R99="","",Jury!R99))</f>
        <v/>
      </c>
      <c r="Q90" s="17" t="str">
        <f>IF($A90="","",IF(Jury!S99="","",Jury!S99))</f>
        <v/>
      </c>
      <c r="AB90" s="17" t="str">
        <f>IF($A90="","",IF(Jury!AA99="","",Jury!AA99))</f>
        <v/>
      </c>
    </row>
    <row r="91" spans="1:28">
      <c r="A91" s="120" t="str">
        <f>IF(Jury!B100="","",Jury!A100)</f>
        <v/>
      </c>
      <c r="B91" s="17" t="str">
        <f>IF($A91="","",IF(Jury!B100="","",Jury!B100))</f>
        <v/>
      </c>
      <c r="C91" s="17" t="str">
        <f>IF($A91="","",IF(Jury!C100="","",Jury!C100))</f>
        <v/>
      </c>
      <c r="D91" s="17" t="str">
        <f>IF($A91="","",IF(Jury!D100="","",Jury!D100))</f>
        <v/>
      </c>
      <c r="E91" s="115" t="str">
        <f>IF(D91="","",'allg. Daten'!$C$6)</f>
        <v/>
      </c>
      <c r="F91" s="17" t="str">
        <f>IF($A91="","",IF(Jury!E100="","",Jury!E100))</f>
        <v/>
      </c>
      <c r="G91" s="17" t="str">
        <f>IF($A91="","",IF(Jury!F100="","",Jury!F100))</f>
        <v/>
      </c>
      <c r="H91" s="17" t="str">
        <f>IF($A91="","",IF(Jury!H100="","",Jury!H100))</f>
        <v/>
      </c>
      <c r="I91" s="17" t="str">
        <f>IF($A91="","",IF(Jury!I100="","",Jury!I100))</f>
        <v/>
      </c>
      <c r="J91" s="17" t="str">
        <f>IF($A91="","",IF(Jury!K100="","",Jury!K100))</f>
        <v/>
      </c>
      <c r="K91" s="17" t="str">
        <f>IF($A91="","",IF(Jury!L100="","",Jury!L100))</f>
        <v/>
      </c>
      <c r="L91" s="17" t="str">
        <f>IF($A91="","",IF(Jury!M100="","",Jury!M100))</f>
        <v/>
      </c>
      <c r="M91" s="17" t="str">
        <f>IF($A91="","",IF(Jury!O100="","",Jury!O100))</f>
        <v/>
      </c>
      <c r="N91" s="17" t="str">
        <f>IF($A91="","",IF(Jury!P100="","",Jury!P100))</f>
        <v/>
      </c>
      <c r="O91" s="17" t="str">
        <f>IF($A91="","",IF(Jury!Q100="","",Jury!Q100))</f>
        <v/>
      </c>
      <c r="P91" s="17" t="str">
        <f>IF($A91="","",IF(Jury!R100="","",Jury!R100))</f>
        <v/>
      </c>
      <c r="Q91" s="17" t="str">
        <f>IF($A91="","",IF(Jury!S100="","",Jury!S100))</f>
        <v/>
      </c>
      <c r="AB91" s="17" t="str">
        <f>IF($A91="","",IF(Jury!AA100="","",Jury!AA100))</f>
        <v/>
      </c>
    </row>
    <row r="92" spans="1:28">
      <c r="A92" s="120" t="str">
        <f>IF(Jury!B101="","",Jury!A101)</f>
        <v/>
      </c>
      <c r="B92" s="17" t="str">
        <f>IF($A92="","",IF(Jury!B101="","",Jury!B101))</f>
        <v/>
      </c>
      <c r="C92" s="17" t="str">
        <f>IF($A92="","",IF(Jury!C101="","",Jury!C101))</f>
        <v/>
      </c>
      <c r="D92" s="17" t="str">
        <f>IF($A92="","",IF(Jury!D101="","",Jury!D101))</f>
        <v/>
      </c>
      <c r="E92" s="115" t="str">
        <f>IF(D92="","",'allg. Daten'!$C$6)</f>
        <v/>
      </c>
      <c r="F92" s="17" t="str">
        <f>IF($A92="","",IF(Jury!E101="","",Jury!E101))</f>
        <v/>
      </c>
      <c r="G92" s="17" t="str">
        <f>IF($A92="","",IF(Jury!F101="","",Jury!F101))</f>
        <v/>
      </c>
      <c r="H92" s="17" t="str">
        <f>IF($A92="","",IF(Jury!H101="","",Jury!H101))</f>
        <v/>
      </c>
      <c r="I92" s="17" t="str">
        <f>IF($A92="","",IF(Jury!I101="","",Jury!I101))</f>
        <v/>
      </c>
      <c r="J92" s="17" t="str">
        <f>IF($A92="","",IF(Jury!K101="","",Jury!K101))</f>
        <v/>
      </c>
      <c r="K92" s="17" t="str">
        <f>IF($A92="","",IF(Jury!L101="","",Jury!L101))</f>
        <v/>
      </c>
      <c r="L92" s="17" t="str">
        <f>IF($A92="","",IF(Jury!M101="","",Jury!M101))</f>
        <v/>
      </c>
      <c r="M92" s="17" t="str">
        <f>IF($A92="","",IF(Jury!O101="","",Jury!O101))</f>
        <v/>
      </c>
      <c r="N92" s="17" t="str">
        <f>IF($A92="","",IF(Jury!P101="","",Jury!P101))</f>
        <v/>
      </c>
      <c r="O92" s="17" t="str">
        <f>IF($A92="","",IF(Jury!Q101="","",Jury!Q101))</f>
        <v/>
      </c>
      <c r="P92" s="17" t="str">
        <f>IF($A92="","",IF(Jury!R101="","",Jury!R101))</f>
        <v/>
      </c>
      <c r="Q92" s="17" t="str">
        <f>IF($A92="","",IF(Jury!S101="","",Jury!S101))</f>
        <v/>
      </c>
      <c r="AB92" s="17" t="str">
        <f>IF($A92="","",IF(Jury!AA101="","",Jury!AA101))</f>
        <v/>
      </c>
    </row>
    <row r="93" spans="1:28">
      <c r="A93" s="120" t="str">
        <f>IF(Jury!B102="","",Jury!A102)</f>
        <v/>
      </c>
      <c r="B93" s="17" t="str">
        <f>IF($A93="","",IF(Jury!B102="","",Jury!B102))</f>
        <v/>
      </c>
      <c r="C93" s="17" t="str">
        <f>IF($A93="","",IF(Jury!C102="","",Jury!C102))</f>
        <v/>
      </c>
      <c r="D93" s="17" t="str">
        <f>IF($A93="","",IF(Jury!D102="","",Jury!D102))</f>
        <v/>
      </c>
      <c r="E93" s="115" t="str">
        <f>IF(D93="","",'allg. Daten'!$C$6)</f>
        <v/>
      </c>
      <c r="F93" s="17" t="str">
        <f>IF($A93="","",IF(Jury!E102="","",Jury!E102))</f>
        <v/>
      </c>
      <c r="G93" s="17" t="str">
        <f>IF($A93="","",IF(Jury!F102="","",Jury!F102))</f>
        <v/>
      </c>
      <c r="H93" s="17" t="str">
        <f>IF($A93="","",IF(Jury!H102="","",Jury!H102))</f>
        <v/>
      </c>
      <c r="I93" s="17" t="str">
        <f>IF($A93="","",IF(Jury!I102="","",Jury!I102))</f>
        <v/>
      </c>
      <c r="J93" s="17" t="str">
        <f>IF($A93="","",IF(Jury!K102="","",Jury!K102))</f>
        <v/>
      </c>
      <c r="K93" s="17" t="str">
        <f>IF($A93="","",IF(Jury!L102="","",Jury!L102))</f>
        <v/>
      </c>
      <c r="L93" s="17" t="str">
        <f>IF($A93="","",IF(Jury!M102="","",Jury!M102))</f>
        <v/>
      </c>
      <c r="M93" s="17" t="str">
        <f>IF($A93="","",IF(Jury!O102="","",Jury!O102))</f>
        <v/>
      </c>
      <c r="N93" s="17" t="str">
        <f>IF($A93="","",IF(Jury!P102="","",Jury!P102))</f>
        <v/>
      </c>
      <c r="O93" s="17" t="str">
        <f>IF($A93="","",IF(Jury!Q102="","",Jury!Q102))</f>
        <v/>
      </c>
      <c r="P93" s="17" t="str">
        <f>IF($A93="","",IF(Jury!R102="","",Jury!R102))</f>
        <v/>
      </c>
      <c r="Q93" s="17" t="str">
        <f>IF($A93="","",IF(Jury!S102="","",Jury!S102))</f>
        <v/>
      </c>
      <c r="AB93" s="17" t="str">
        <f>IF($A93="","",IF(Jury!AA102="","",Jury!AA102))</f>
        <v/>
      </c>
    </row>
    <row r="94" spans="1:28">
      <c r="A94" s="120" t="str">
        <f>IF(Jury!B103="","",Jury!A103)</f>
        <v/>
      </c>
      <c r="B94" s="17" t="str">
        <f>IF($A94="","",IF(Jury!B103="","",Jury!B103))</f>
        <v/>
      </c>
      <c r="C94" s="17" t="str">
        <f>IF($A94="","",IF(Jury!C103="","",Jury!C103))</f>
        <v/>
      </c>
      <c r="D94" s="17" t="str">
        <f>IF($A94="","",IF(Jury!D103="","",Jury!D103))</f>
        <v/>
      </c>
      <c r="E94" s="115" t="str">
        <f>IF(D94="","",'allg. Daten'!$C$6)</f>
        <v/>
      </c>
      <c r="F94" s="17" t="str">
        <f>IF($A94="","",IF(Jury!E103="","",Jury!E103))</f>
        <v/>
      </c>
      <c r="G94" s="17" t="str">
        <f>IF($A94="","",IF(Jury!F103="","",Jury!F103))</f>
        <v/>
      </c>
      <c r="H94" s="17" t="str">
        <f>IF($A94="","",IF(Jury!H103="","",Jury!H103))</f>
        <v/>
      </c>
      <c r="I94" s="17" t="str">
        <f>IF($A94="","",IF(Jury!I103="","",Jury!I103))</f>
        <v/>
      </c>
      <c r="J94" s="17" t="str">
        <f>IF($A94="","",IF(Jury!K103="","",Jury!K103))</f>
        <v/>
      </c>
      <c r="K94" s="17" t="str">
        <f>IF($A94="","",IF(Jury!L103="","",Jury!L103))</f>
        <v/>
      </c>
      <c r="L94" s="17" t="str">
        <f>IF($A94="","",IF(Jury!M103="","",Jury!M103))</f>
        <v/>
      </c>
      <c r="M94" s="17" t="str">
        <f>IF($A94="","",IF(Jury!O103="","",Jury!O103))</f>
        <v/>
      </c>
      <c r="N94" s="17" t="str">
        <f>IF($A94="","",IF(Jury!P103="","",Jury!P103))</f>
        <v/>
      </c>
      <c r="O94" s="17" t="str">
        <f>IF($A94="","",IF(Jury!Q103="","",Jury!Q103))</f>
        <v/>
      </c>
      <c r="P94" s="17" t="str">
        <f>IF($A94="","",IF(Jury!R103="","",Jury!R103))</f>
        <v/>
      </c>
      <c r="Q94" s="17" t="str">
        <f>IF($A94="","",IF(Jury!S103="","",Jury!S103))</f>
        <v/>
      </c>
      <c r="AB94" s="17" t="str">
        <f>IF($A94="","",IF(Jury!AA103="","",Jury!AA103))</f>
        <v/>
      </c>
    </row>
    <row r="95" spans="1:28">
      <c r="A95" s="120" t="str">
        <f>IF(Jury!B104="","",Jury!A104)</f>
        <v/>
      </c>
      <c r="B95" s="17" t="str">
        <f>IF($A95="","",IF(Jury!B104="","",Jury!B104))</f>
        <v/>
      </c>
      <c r="C95" s="17" t="str">
        <f>IF($A95="","",IF(Jury!C104="","",Jury!C104))</f>
        <v/>
      </c>
      <c r="D95" s="17" t="str">
        <f>IF($A95="","",IF(Jury!D104="","",Jury!D104))</f>
        <v/>
      </c>
      <c r="E95" s="115" t="str">
        <f>IF(D95="","",'allg. Daten'!$C$6)</f>
        <v/>
      </c>
      <c r="F95" s="17" t="str">
        <f>IF($A95="","",IF(Jury!E104="","",Jury!E104))</f>
        <v/>
      </c>
      <c r="G95" s="17" t="str">
        <f>IF($A95="","",IF(Jury!F104="","",Jury!F104))</f>
        <v/>
      </c>
      <c r="H95" s="17" t="str">
        <f>IF($A95="","",IF(Jury!H104="","",Jury!H104))</f>
        <v/>
      </c>
      <c r="I95" s="17" t="str">
        <f>IF($A95="","",IF(Jury!I104="","",Jury!I104))</f>
        <v/>
      </c>
      <c r="J95" s="17" t="str">
        <f>IF($A95="","",IF(Jury!K104="","",Jury!K104))</f>
        <v/>
      </c>
      <c r="K95" s="17" t="str">
        <f>IF($A95="","",IF(Jury!L104="","",Jury!L104))</f>
        <v/>
      </c>
      <c r="L95" s="17" t="str">
        <f>IF($A95="","",IF(Jury!M104="","",Jury!M104))</f>
        <v/>
      </c>
      <c r="M95" s="17" t="str">
        <f>IF($A95="","",IF(Jury!O104="","",Jury!O104))</f>
        <v/>
      </c>
      <c r="N95" s="17" t="str">
        <f>IF($A95="","",IF(Jury!P104="","",Jury!P104))</f>
        <v/>
      </c>
      <c r="O95" s="17" t="str">
        <f>IF($A95="","",IF(Jury!Q104="","",Jury!Q104))</f>
        <v/>
      </c>
      <c r="P95" s="17" t="str">
        <f>IF($A95="","",IF(Jury!R104="","",Jury!R104))</f>
        <v/>
      </c>
      <c r="Q95" s="17" t="str">
        <f>IF($A95="","",IF(Jury!S104="","",Jury!S104))</f>
        <v/>
      </c>
      <c r="AB95" s="17" t="str">
        <f>IF($A95="","",IF(Jury!AA104="","",Jury!AA104))</f>
        <v/>
      </c>
    </row>
    <row r="96" spans="1:28">
      <c r="A96" s="120" t="str">
        <f>IF(Jury!B105="","",Jury!A105)</f>
        <v/>
      </c>
      <c r="B96" s="17" t="str">
        <f>IF($A96="","",IF(Jury!B105="","",Jury!B105))</f>
        <v/>
      </c>
      <c r="C96" s="17" t="str">
        <f>IF($A96="","",IF(Jury!C105="","",Jury!C105))</f>
        <v/>
      </c>
      <c r="D96" s="17" t="str">
        <f>IF($A96="","",IF(Jury!D105="","",Jury!D105))</f>
        <v/>
      </c>
      <c r="E96" s="115" t="str">
        <f>IF(D96="","",'allg. Daten'!$C$6)</f>
        <v/>
      </c>
      <c r="F96" s="17" t="str">
        <f>IF($A96="","",IF(Jury!E105="","",Jury!E105))</f>
        <v/>
      </c>
      <c r="G96" s="17" t="str">
        <f>IF($A96="","",IF(Jury!F105="","",Jury!F105))</f>
        <v/>
      </c>
      <c r="H96" s="17" t="str">
        <f>IF($A96="","",IF(Jury!H105="","",Jury!H105))</f>
        <v/>
      </c>
      <c r="I96" s="17" t="str">
        <f>IF($A96="","",IF(Jury!I105="","",Jury!I105))</f>
        <v/>
      </c>
      <c r="J96" s="17" t="str">
        <f>IF($A96="","",IF(Jury!K105="","",Jury!K105))</f>
        <v/>
      </c>
      <c r="K96" s="17" t="str">
        <f>IF($A96="","",IF(Jury!L105="","",Jury!L105))</f>
        <v/>
      </c>
      <c r="L96" s="17" t="str">
        <f>IF($A96="","",IF(Jury!M105="","",Jury!M105))</f>
        <v/>
      </c>
      <c r="M96" s="17" t="str">
        <f>IF($A96="","",IF(Jury!O105="","",Jury!O105))</f>
        <v/>
      </c>
      <c r="N96" s="17" t="str">
        <f>IF($A96="","",IF(Jury!P105="","",Jury!P105))</f>
        <v/>
      </c>
      <c r="O96" s="17" t="str">
        <f>IF($A96="","",IF(Jury!Q105="","",Jury!Q105))</f>
        <v/>
      </c>
      <c r="P96" s="17" t="str">
        <f>IF($A96="","",IF(Jury!R105="","",Jury!R105))</f>
        <v/>
      </c>
      <c r="Q96" s="17" t="str">
        <f>IF($A96="","",IF(Jury!S105="","",Jury!S105))</f>
        <v/>
      </c>
      <c r="AB96" s="17" t="str">
        <f>IF($A96="","",IF(Jury!AA105="","",Jury!AA105))</f>
        <v/>
      </c>
    </row>
    <row r="97" spans="1:28">
      <c r="A97" s="120" t="str">
        <f>IF(Jury!B106="","",Jury!A106)</f>
        <v/>
      </c>
      <c r="B97" s="17" t="str">
        <f>IF($A97="","",IF(Jury!B106="","",Jury!B106))</f>
        <v/>
      </c>
      <c r="C97" s="17" t="str">
        <f>IF($A97="","",IF(Jury!C106="","",Jury!C106))</f>
        <v/>
      </c>
      <c r="D97" s="17" t="str">
        <f>IF($A97="","",IF(Jury!D106="","",Jury!D106))</f>
        <v/>
      </c>
      <c r="E97" s="115" t="str">
        <f>IF(D97="","",'allg. Daten'!$C$6)</f>
        <v/>
      </c>
      <c r="F97" s="17" t="str">
        <f>IF($A97="","",IF(Jury!E106="","",Jury!E106))</f>
        <v/>
      </c>
      <c r="G97" s="17" t="str">
        <f>IF($A97="","",IF(Jury!F106="","",Jury!F106))</f>
        <v/>
      </c>
      <c r="H97" s="17" t="str">
        <f>IF($A97="","",IF(Jury!H106="","",Jury!H106))</f>
        <v/>
      </c>
      <c r="I97" s="17" t="str">
        <f>IF($A97="","",IF(Jury!I106="","",Jury!I106))</f>
        <v/>
      </c>
      <c r="J97" s="17" t="str">
        <f>IF($A97="","",IF(Jury!K106="","",Jury!K106))</f>
        <v/>
      </c>
      <c r="K97" s="17" t="str">
        <f>IF($A97="","",IF(Jury!L106="","",Jury!L106))</f>
        <v/>
      </c>
      <c r="L97" s="17" t="str">
        <f>IF($A97="","",IF(Jury!M106="","",Jury!M106))</f>
        <v/>
      </c>
      <c r="M97" s="17" t="str">
        <f>IF($A97="","",IF(Jury!O106="","",Jury!O106))</f>
        <v/>
      </c>
      <c r="N97" s="17" t="str">
        <f>IF($A97="","",IF(Jury!P106="","",Jury!P106))</f>
        <v/>
      </c>
      <c r="O97" s="17" t="str">
        <f>IF($A97="","",IF(Jury!Q106="","",Jury!Q106))</f>
        <v/>
      </c>
      <c r="P97" s="17" t="str">
        <f>IF($A97="","",IF(Jury!R106="","",Jury!R106))</f>
        <v/>
      </c>
      <c r="Q97" s="17" t="str">
        <f>IF($A97="","",IF(Jury!S106="","",Jury!S106))</f>
        <v/>
      </c>
      <c r="AB97" s="17" t="str">
        <f>IF($A97="","",IF(Jury!AA106="","",Jury!AA106))</f>
        <v/>
      </c>
    </row>
    <row r="98" spans="1:28">
      <c r="A98" s="120" t="str">
        <f>IF(Jury!B107="","",Jury!A107)</f>
        <v/>
      </c>
      <c r="B98" s="17" t="str">
        <f>IF($A98="","",IF(Jury!B107="","",Jury!B107))</f>
        <v/>
      </c>
      <c r="C98" s="17" t="str">
        <f>IF($A98="","",IF(Jury!C107="","",Jury!C107))</f>
        <v/>
      </c>
      <c r="D98" s="17" t="str">
        <f>IF($A98="","",IF(Jury!D107="","",Jury!D107))</f>
        <v/>
      </c>
      <c r="E98" s="115" t="str">
        <f>IF(D98="","",'allg. Daten'!$C$6)</f>
        <v/>
      </c>
      <c r="F98" s="17" t="str">
        <f>IF($A98="","",IF(Jury!E107="","",Jury!E107))</f>
        <v/>
      </c>
      <c r="G98" s="17" t="str">
        <f>IF($A98="","",IF(Jury!F107="","",Jury!F107))</f>
        <v/>
      </c>
      <c r="H98" s="17" t="str">
        <f>IF($A98="","",IF(Jury!H107="","",Jury!H107))</f>
        <v/>
      </c>
      <c r="I98" s="17" t="str">
        <f>IF($A98="","",IF(Jury!I107="","",Jury!I107))</f>
        <v/>
      </c>
      <c r="J98" s="17" t="str">
        <f>IF($A98="","",IF(Jury!K107="","",Jury!K107))</f>
        <v/>
      </c>
      <c r="K98" s="17" t="str">
        <f>IF($A98="","",IF(Jury!L107="","",Jury!L107))</f>
        <v/>
      </c>
      <c r="L98" s="17" t="str">
        <f>IF($A98="","",IF(Jury!M107="","",Jury!M107))</f>
        <v/>
      </c>
      <c r="M98" s="17" t="str">
        <f>IF($A98="","",IF(Jury!O107="","",Jury!O107))</f>
        <v/>
      </c>
      <c r="N98" s="17" t="str">
        <f>IF($A98="","",IF(Jury!P107="","",Jury!P107))</f>
        <v/>
      </c>
      <c r="O98" s="17" t="str">
        <f>IF($A98="","",IF(Jury!Q107="","",Jury!Q107))</f>
        <v/>
      </c>
      <c r="P98" s="17" t="str">
        <f>IF($A98="","",IF(Jury!R107="","",Jury!R107))</f>
        <v/>
      </c>
      <c r="Q98" s="17" t="str">
        <f>IF($A98="","",IF(Jury!S107="","",Jury!S107))</f>
        <v/>
      </c>
      <c r="AB98" s="17" t="str">
        <f>IF($A98="","",IF(Jury!AA107="","",Jury!AA107))</f>
        <v/>
      </c>
    </row>
    <row r="99" spans="1:28">
      <c r="A99" s="120" t="str">
        <f>IF(Jury!B108="","",Jury!A108)</f>
        <v/>
      </c>
      <c r="B99" s="17" t="str">
        <f>IF($A99="","",IF(Jury!B108="","",Jury!B108))</f>
        <v/>
      </c>
      <c r="C99" s="17" t="str">
        <f>IF($A99="","",IF(Jury!C108="","",Jury!C108))</f>
        <v/>
      </c>
      <c r="D99" s="17" t="str">
        <f>IF($A99="","",IF(Jury!D108="","",Jury!D108))</f>
        <v/>
      </c>
      <c r="E99" s="115" t="str">
        <f>IF(D99="","",'allg. Daten'!$C$6)</f>
        <v/>
      </c>
      <c r="F99" s="17" t="str">
        <f>IF($A99="","",IF(Jury!E108="","",Jury!E108))</f>
        <v/>
      </c>
      <c r="G99" s="17" t="str">
        <f>IF($A99="","",IF(Jury!F108="","",Jury!F108))</f>
        <v/>
      </c>
      <c r="H99" s="17" t="str">
        <f>IF($A99="","",IF(Jury!H108="","",Jury!H108))</f>
        <v/>
      </c>
      <c r="I99" s="17" t="str">
        <f>IF($A99="","",IF(Jury!I108="","",Jury!I108))</f>
        <v/>
      </c>
      <c r="J99" s="17" t="str">
        <f>IF($A99="","",IF(Jury!K108="","",Jury!K108))</f>
        <v/>
      </c>
      <c r="K99" s="17" t="str">
        <f>IF($A99="","",IF(Jury!L108="","",Jury!L108))</f>
        <v/>
      </c>
      <c r="L99" s="17" t="str">
        <f>IF($A99="","",IF(Jury!M108="","",Jury!M108))</f>
        <v/>
      </c>
      <c r="M99" s="17" t="str">
        <f>IF($A99="","",IF(Jury!O108="","",Jury!O108))</f>
        <v/>
      </c>
      <c r="N99" s="17" t="str">
        <f>IF($A99="","",IF(Jury!P108="","",Jury!P108))</f>
        <v/>
      </c>
      <c r="O99" s="17" t="str">
        <f>IF($A99="","",IF(Jury!Q108="","",Jury!Q108))</f>
        <v/>
      </c>
      <c r="P99" s="17" t="str">
        <f>IF($A99="","",IF(Jury!R108="","",Jury!R108))</f>
        <v/>
      </c>
      <c r="Q99" s="17" t="str">
        <f>IF($A99="","",IF(Jury!S108="","",Jury!S108))</f>
        <v/>
      </c>
      <c r="AB99" s="17" t="str">
        <f>IF($A99="","",IF(Jury!AA108="","",Jury!AA108))</f>
        <v/>
      </c>
    </row>
    <row r="100" spans="1:28">
      <c r="A100" s="120" t="str">
        <f>IF(Jury!B109="","",Jury!A109)</f>
        <v/>
      </c>
      <c r="B100" s="17" t="str">
        <f>IF($A100="","",IF(Jury!B109="","",Jury!B109))</f>
        <v/>
      </c>
      <c r="C100" s="17" t="str">
        <f>IF($A100="","",IF(Jury!C109="","",Jury!C109))</f>
        <v/>
      </c>
      <c r="D100" s="17" t="str">
        <f>IF($A100="","",IF(Jury!D109="","",Jury!D109))</f>
        <v/>
      </c>
      <c r="E100" s="115" t="str">
        <f>IF(D100="","",'allg. Daten'!$C$6)</f>
        <v/>
      </c>
      <c r="F100" s="17" t="str">
        <f>IF($A100="","",IF(Jury!E109="","",Jury!E109))</f>
        <v/>
      </c>
      <c r="G100" s="17" t="str">
        <f>IF($A100="","",IF(Jury!F109="","",Jury!F109))</f>
        <v/>
      </c>
      <c r="H100" s="17" t="str">
        <f>IF($A100="","",IF(Jury!H109="","",Jury!H109))</f>
        <v/>
      </c>
      <c r="I100" s="17" t="str">
        <f>IF($A100="","",IF(Jury!I109="","",Jury!I109))</f>
        <v/>
      </c>
      <c r="J100" s="17" t="str">
        <f>IF($A100="","",IF(Jury!K109="","",Jury!K109))</f>
        <v/>
      </c>
      <c r="K100" s="17" t="str">
        <f>IF($A100="","",IF(Jury!L109="","",Jury!L109))</f>
        <v/>
      </c>
      <c r="L100" s="17" t="str">
        <f>IF($A100="","",IF(Jury!M109="","",Jury!M109))</f>
        <v/>
      </c>
      <c r="M100" s="17" t="str">
        <f>IF($A100="","",IF(Jury!O109="","",Jury!O109))</f>
        <v/>
      </c>
      <c r="N100" s="17" t="str">
        <f>IF($A100="","",IF(Jury!P109="","",Jury!P109))</f>
        <v/>
      </c>
      <c r="O100" s="17" t="str">
        <f>IF($A100="","",IF(Jury!Q109="","",Jury!Q109))</f>
        <v/>
      </c>
      <c r="P100" s="17" t="str">
        <f>IF($A100="","",IF(Jury!R109="","",Jury!R109))</f>
        <v/>
      </c>
      <c r="Q100" s="17" t="str">
        <f>IF($A100="","",IF(Jury!S109="","",Jury!S109))</f>
        <v/>
      </c>
      <c r="AB100" s="17" t="str">
        <f>IF($A100="","",IF(Jury!AA109="","",Jury!AA109))</f>
        <v/>
      </c>
    </row>
    <row r="101" spans="1:28">
      <c r="A101" s="120" t="str">
        <f>IF(Jury!B110="","",Jury!A110)</f>
        <v/>
      </c>
      <c r="B101" s="17" t="str">
        <f>IF($A101="","",IF(Jury!B110="","",Jury!B110))</f>
        <v/>
      </c>
      <c r="C101" s="17" t="str">
        <f>IF($A101="","",IF(Jury!C110="","",Jury!C110))</f>
        <v/>
      </c>
      <c r="D101" s="17" t="str">
        <f>IF($A101="","",IF(Jury!D110="","",Jury!D110))</f>
        <v/>
      </c>
      <c r="E101" s="115" t="str">
        <f>IF(D101="","",'allg. Daten'!$C$6)</f>
        <v/>
      </c>
      <c r="F101" s="17" t="str">
        <f>IF($A101="","",IF(Jury!E110="","",Jury!E110))</f>
        <v/>
      </c>
      <c r="G101" s="17" t="str">
        <f>IF($A101="","",IF(Jury!F110="","",Jury!F110))</f>
        <v/>
      </c>
      <c r="H101" s="17" t="str">
        <f>IF($A101="","",IF(Jury!H110="","",Jury!H110))</f>
        <v/>
      </c>
      <c r="I101" s="17" t="str">
        <f>IF($A101="","",IF(Jury!I110="","",Jury!I110))</f>
        <v/>
      </c>
      <c r="J101" s="17" t="str">
        <f>IF($A101="","",IF(Jury!K110="","",Jury!K110))</f>
        <v/>
      </c>
      <c r="K101" s="17" t="str">
        <f>IF($A101="","",IF(Jury!L110="","",Jury!L110))</f>
        <v/>
      </c>
      <c r="L101" s="17" t="str">
        <f>IF($A101="","",IF(Jury!M110="","",Jury!M110))</f>
        <v/>
      </c>
      <c r="M101" s="17" t="str">
        <f>IF($A101="","",IF(Jury!O110="","",Jury!O110))</f>
        <v/>
      </c>
      <c r="N101" s="17" t="str">
        <f>IF($A101="","",IF(Jury!P110="","",Jury!P110))</f>
        <v/>
      </c>
      <c r="O101" s="17" t="str">
        <f>IF($A101="","",IF(Jury!Q110="","",Jury!Q110))</f>
        <v/>
      </c>
      <c r="P101" s="17" t="str">
        <f>IF($A101="","",IF(Jury!R110="","",Jury!R110))</f>
        <v/>
      </c>
      <c r="Q101" s="17" t="str">
        <f>IF($A101="","",IF(Jury!S110="","",Jury!S110))</f>
        <v/>
      </c>
    </row>
    <row r="102" spans="1:28">
      <c r="A102" s="120" t="str">
        <f>IF(Jury!B111="","",Jury!A111)</f>
        <v/>
      </c>
      <c r="B102" s="17" t="str">
        <f>IF($A102="","",IF(Jury!B111="","",Jury!B111))</f>
        <v/>
      </c>
      <c r="C102" s="17" t="str">
        <f>IF($A102="","",IF(Jury!C111="","",Jury!C111))</f>
        <v/>
      </c>
      <c r="D102" s="17" t="str">
        <f>IF($A102="","",IF(Jury!D111="","",Jury!D111))</f>
        <v/>
      </c>
      <c r="E102" s="115" t="str">
        <f>IF(D102="","",'allg. Daten'!$C$6)</f>
        <v/>
      </c>
      <c r="F102" s="17" t="str">
        <f>IF($A102="","",IF(Jury!E111="","",Jury!E111))</f>
        <v/>
      </c>
      <c r="G102" s="17" t="str">
        <f>IF($A102="","",IF(Jury!F111="","",Jury!F111))</f>
        <v/>
      </c>
      <c r="H102" s="17" t="str">
        <f>IF($A102="","",IF(Jury!H111="","",Jury!H111))</f>
        <v/>
      </c>
      <c r="I102" s="17" t="str">
        <f>IF($A102="","",IF(Jury!I111="","",Jury!I111))</f>
        <v/>
      </c>
      <c r="J102" s="17" t="str">
        <f>IF($A102="","",IF(Jury!K111="","",Jury!K111))</f>
        <v/>
      </c>
      <c r="K102" s="17" t="str">
        <f>IF($A102="","",IF(Jury!L111="","",Jury!L111))</f>
        <v/>
      </c>
      <c r="L102" s="17" t="str">
        <f>IF($A102="","",IF(Jury!M111="","",Jury!M111))</f>
        <v/>
      </c>
      <c r="M102" s="17" t="str">
        <f>IF($A102="","",IF(Jury!O111="","",Jury!O111))</f>
        <v/>
      </c>
      <c r="N102" s="17" t="str">
        <f>IF($A102="","",IF(Jury!P111="","",Jury!P111))</f>
        <v/>
      </c>
      <c r="O102" s="17" t="str">
        <f>IF($A102="","",IF(Jury!Q111="","",Jury!Q111))</f>
        <v/>
      </c>
      <c r="P102" s="17" t="str">
        <f>IF($A102="","",IF(Jury!R111="","",Jury!R111))</f>
        <v/>
      </c>
      <c r="Q102" s="17" t="str">
        <f>IF($A102="","",IF(Jury!S111="","",Jury!S111))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allg. Daten</vt:lpstr>
      <vt:lpstr>Meldeformular</vt:lpstr>
      <vt:lpstr>Jury</vt:lpstr>
      <vt:lpstr>Einzelkür</vt:lpstr>
      <vt:lpstr>Paarkür</vt:lpstr>
      <vt:lpstr>Kleingruppen</vt:lpstr>
      <vt:lpstr>Großgruppen</vt:lpstr>
      <vt:lpstr>Zusammenfassung</vt:lpstr>
      <vt:lpstr>Komentare</vt:lpstr>
      <vt:lpstr>Erfassung</vt:lpstr>
      <vt:lpstr>Juryerf</vt:lpstr>
      <vt:lpstr>'allg. Daten'!Druckbereich</vt:lpstr>
      <vt:lpstr>Einzelkür!Druckbereich</vt:lpstr>
      <vt:lpstr>Großgruppen!Druckbereich</vt:lpstr>
      <vt:lpstr>Jury!Druckbereich</vt:lpstr>
      <vt:lpstr>Kleingruppen!Druckbereich</vt:lpstr>
      <vt:lpstr>Komentare!Druckbereich</vt:lpstr>
      <vt:lpstr>Meldeformular!Druckbereich</vt:lpstr>
      <vt:lpstr>Paarkür!Druckbereich</vt:lpstr>
      <vt:lpstr>Zusammenfassung!Druckbereich</vt:lpstr>
      <vt:lpstr>Namen</vt:lpstr>
      <vt:lpstr>Namen2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2019-03-06T12:20:58Z</dcterms:created>
  <dcterms:modified xsi:type="dcterms:W3CDTF">2025-03-31T18:46:11Z</dcterms:modified>
</cp:coreProperties>
</file>